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<sst xmlns="http://schemas.openxmlformats.org/spreadsheetml/2006/main" count="48" uniqueCount="44">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</sst>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49">
        <v>220</v>
      </c>
      <c r="F4" s="51">
        <v>90.02</v>
      </c>
      <c r="G4" s="54">
        <f>E4*372.6/180</f>
        <v>455.4</v>
      </c>
      <c r="H4" s="50">
        <f>E4*30.42/180</f>
        <v>37.18</v>
      </c>
      <c r="I4" s="50">
        <f>E4*17.28/180</f>
        <v>21.12</v>
      </c>
      <c r="J4" s="50">
        <f>E4*23.76/180</f>
        <v>29.040000000000003</v>
      </c>
    </row>
    <row r="5" spans="1:10" ht="15.75" x14ac:dyDescent="0.25">
      <c r="A5" s="70"/>
      <c r="B5" s="60" t="s">
        <v>25</v>
      </c>
      <c r="C5" s="59">
        <v>44209</v>
      </c>
      <c r="D5" s="33" t="s">
        <v>32</v>
      </c>
      <c r="E5" s="54">
        <v>70</v>
      </c>
      <c r="F5" s="56">
        <v>26.11</v>
      </c>
      <c r="G5" s="54">
        <f>E5*224/70</f>
        <v>224</v>
      </c>
      <c r="H5" s="54">
        <f>E5*4.48/70</f>
        <v>4.4800000000000004</v>
      </c>
      <c r="I5" s="54">
        <f>E5*10.78/70</f>
        <v>10.78</v>
      </c>
      <c r="J5" s="54">
        <f>E5*27.3/70</f>
        <v>27.3</v>
      </c>
    </row>
    <row r="6" spans="1:10" ht="15.75" x14ac:dyDescent="0.25">
      <c r="A6" s="70"/>
      <c r="B6" s="13" t="s">
        <v>12</v>
      </c>
      <c r="C6" s="58" t="s">
        <v>29</v>
      </c>
      <c r="D6" s="29" t="s">
        <v>31</v>
      </c>
      <c r="E6" s="48">
        <v>200</v>
      </c>
      <c r="F6" s="52">
        <v>3.93</v>
      </c>
      <c r="G6" s="54">
        <v>56</v>
      </c>
      <c r="H6" s="50">
        <v>0.2</v>
      </c>
      <c r="I6" s="50">
        <v>0</v>
      </c>
      <c r="J6" s="50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4" t="s">
        <v>41</v>
      </c>
      <c r="E7" s="48">
        <v>51</v>
      </c>
      <c r="F7" s="51">
        <v>4.97</v>
      </c>
      <c r="G7" s="54">
        <f>E7*68.97/30</f>
        <v>117.249</v>
      </c>
      <c r="H7" s="50">
        <f>E7*1.68/30</f>
        <v>2.8559999999999999</v>
      </c>
      <c r="I7" s="50">
        <f>E7*0.33/30</f>
        <v>0.56100000000000005</v>
      </c>
      <c r="J7" s="50">
        <f>E7*14.82/30</f>
        <v>25.194000000000003</v>
      </c>
    </row>
    <row r="8" spans="1:10" ht="16.5" thickBot="1" x14ac:dyDescent="0.3">
      <c r="A8" s="70"/>
      <c r="B8" s="57"/>
      <c r="C8" s="40"/>
      <c r="D8" s="32"/>
      <c r="E8" s="54"/>
      <c r="F8" s="54"/>
      <c r="G8" s="54"/>
      <c r="H8" s="54"/>
      <c r="I8" s="54"/>
      <c r="J8" s="54"/>
    </row>
    <row r="9" spans="1:10" ht="15.75" x14ac:dyDescent="0.25">
      <c r="A9" s="71"/>
      <c r="B9" s="30"/>
      <c r="C9" s="27"/>
      <c r="D9" s="29"/>
      <c r="E9" s="53">
        <f t="shared" ref="E9:J9" si="0">SUM(E4:E8)</f>
        <v>541</v>
      </c>
      <c r="F9" s="53">
        <f>SUM(F4:F8)+0.01</f>
        <v>125.04</v>
      </c>
      <c r="G9" s="53">
        <f t="shared" si="0"/>
        <v>852.649</v>
      </c>
      <c r="H9" s="53">
        <f t="shared" si="0"/>
        <v>44.716000000000001</v>
      </c>
      <c r="I9" s="53">
        <f t="shared" si="0"/>
        <v>32.460999999999999</v>
      </c>
      <c r="J9" s="53">
        <f t="shared" si="0"/>
        <v>95.234000000000009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39" t="s">
        <v>33</v>
      </c>
      <c r="D12" s="34" t="s">
        <v>37</v>
      </c>
      <c r="E12" s="41">
        <v>60</v>
      </c>
      <c r="F12" s="56">
        <v>11.23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5" x14ac:dyDescent="0.25">
      <c r="A13" s="1"/>
      <c r="B13" s="13" t="s">
        <v>16</v>
      </c>
      <c r="C13" s="39" t="s">
        <v>34</v>
      </c>
      <c r="D13" s="62" t="s">
        <v>42</v>
      </c>
      <c r="E13" s="41">
        <v>200</v>
      </c>
      <c r="F13" s="56">
        <v>33.4</v>
      </c>
      <c r="G13" s="47">
        <f>E13*125.6/200</f>
        <v>125.6</v>
      </c>
      <c r="H13" s="44">
        <f>E13*3.9/200</f>
        <v>3.9</v>
      </c>
      <c r="I13" s="44">
        <f>E13*6.02/200</f>
        <v>6.02</v>
      </c>
      <c r="J13" s="44">
        <f>E13*13.88/200</f>
        <v>13.88</v>
      </c>
    </row>
    <row r="14" spans="1:10" ht="15.75" x14ac:dyDescent="0.25">
      <c r="A14" s="1"/>
      <c r="B14" s="13" t="s">
        <v>26</v>
      </c>
      <c r="C14" s="39" t="s">
        <v>27</v>
      </c>
      <c r="D14" s="65" t="s">
        <v>43</v>
      </c>
      <c r="E14" s="41">
        <v>92</v>
      </c>
      <c r="F14" s="56">
        <v>70.28</v>
      </c>
      <c r="G14" s="45">
        <f>E14*194/100</f>
        <v>178.48</v>
      </c>
      <c r="H14" s="42">
        <f>E14*13/100</f>
        <v>11.96</v>
      </c>
      <c r="I14" s="42">
        <f>E14*12.9/100</f>
        <v>11.868</v>
      </c>
      <c r="J14" s="42">
        <f>E14*6.4/100</f>
        <v>5.8880000000000008</v>
      </c>
    </row>
    <row r="15" spans="1:10" ht="15.75" x14ac:dyDescent="0.25">
      <c r="A15" s="1"/>
      <c r="B15" s="13" t="s">
        <v>17</v>
      </c>
      <c r="C15" s="40" t="s">
        <v>35</v>
      </c>
      <c r="D15" s="36" t="s">
        <v>38</v>
      </c>
      <c r="E15" s="41">
        <v>150</v>
      </c>
      <c r="F15" s="56">
        <v>9.5500000000000007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75" x14ac:dyDescent="0.25">
      <c r="A16" s="1"/>
      <c r="B16" s="13" t="s">
        <v>18</v>
      </c>
      <c r="C16" s="39" t="s">
        <v>36</v>
      </c>
      <c r="D16" s="35" t="s">
        <v>39</v>
      </c>
      <c r="E16" s="41">
        <v>200</v>
      </c>
      <c r="F16" s="56">
        <v>14.16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75" x14ac:dyDescent="0.25">
      <c r="A17" s="1"/>
      <c r="B17" s="13" t="s">
        <v>25</v>
      </c>
      <c r="C17" s="40" t="s">
        <v>22</v>
      </c>
      <c r="D17" s="61" t="s">
        <v>40</v>
      </c>
      <c r="E17" s="41">
        <v>30</v>
      </c>
      <c r="F17" s="56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75" x14ac:dyDescent="0.25">
      <c r="A18" s="1"/>
      <c r="B18" s="13" t="s">
        <v>24</v>
      </c>
      <c r="C18" s="40" t="s">
        <v>23</v>
      </c>
      <c r="D18" s="64" t="s">
        <v>41</v>
      </c>
      <c r="E18" s="54">
        <v>33</v>
      </c>
      <c r="F18" s="56">
        <v>3.24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</row>
    <row r="19" spans="1:10" ht="15.75" x14ac:dyDescent="0.25">
      <c r="A19" s="1"/>
      <c r="B19" s="37"/>
      <c r="C19" s="37"/>
      <c r="D19" s="38"/>
      <c r="E19" s="55">
        <f>E12+E13+E14+E15+E16+E17+E18</f>
        <v>765</v>
      </c>
      <c r="F19" s="55">
        <f>F12+F13+F14+F15+F16+F17+F18</f>
        <v>145.05000000000001</v>
      </c>
      <c r="G19" s="55">
        <f t="shared" ref="G19:J19" si="1">G12+G13+G14+G15+G16+G17+G18</f>
        <v>775.03699999999992</v>
      </c>
      <c r="H19" s="55">
        <f>H12+H13+H14+H15+H16+H17+H18-0.01</f>
        <v>26.577999999999996</v>
      </c>
      <c r="I19" s="55">
        <f t="shared" si="1"/>
        <v>27.291</v>
      </c>
      <c r="J19" s="55">
        <f t="shared" si="1"/>
        <v>105.68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