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 мониторинг\01-12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J8" i="1"/>
  <c r="I8" i="1"/>
  <c r="H8" i="1"/>
  <c r="G8" i="1"/>
  <c r="B23" i="1" l="1"/>
  <c r="A23" i="1"/>
  <c r="L22" i="1"/>
  <c r="F22" i="1"/>
  <c r="J19" i="1"/>
  <c r="I19" i="1"/>
  <c r="H19" i="1"/>
  <c r="G19" i="1"/>
  <c r="J16" i="1"/>
  <c r="I16" i="1"/>
  <c r="H16" i="1"/>
  <c r="G16" i="1"/>
  <c r="B13" i="1"/>
  <c r="A13" i="1"/>
  <c r="L12" i="1"/>
  <c r="F12" i="1"/>
  <c r="J9" i="1"/>
  <c r="I9" i="1"/>
  <c r="I12" i="1" s="1"/>
  <c r="H9" i="1"/>
  <c r="H12" i="1" s="1"/>
  <c r="G9" i="1"/>
  <c r="L23" i="1" l="1"/>
  <c r="G22" i="1"/>
  <c r="I22" i="1"/>
  <c r="I23" i="1" s="1"/>
  <c r="F23" i="1"/>
  <c r="J12" i="1"/>
  <c r="H22" i="1"/>
  <c r="H23" i="1" s="1"/>
  <c r="J22" i="1"/>
  <c r="G12" i="1"/>
  <c r="J23" i="1" l="1"/>
  <c r="G23" i="1"/>
</calcChain>
</file>

<file path=xl/sharedStrings.xml><?xml version="1.0" encoding="utf-8"?>
<sst xmlns="http://schemas.openxmlformats.org/spreadsheetml/2006/main" count="61" uniqueCount="57">
  <si>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</si>
  <si>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</si>
  <si>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</si>
  <si>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</si>
  <si>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</si>
  <si>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</si>
  <si>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</si>
  <si>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</si>
  <si>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</si>
  <si>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</si>
  <si>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</si>
  <si>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</si>
  <si>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</si>
  <si>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</si>
  <si>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</si>
  <si>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</si>
  <si>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</si>
  <si>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</si>
  <si>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</si>
  <si>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</si>
  <si>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</si>
  <si>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</si>
  <si>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</si>
  <si>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</si>
  <si>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</si>
  <si>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</si>
  <si>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</si>
  <si>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</si>
  <si>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</si>
  <si>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</si>
  <si>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</si>
  <si>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</si>
  <si>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</si>
  <si>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</si>
  <si>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</si>
  <si>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</si>
  <si>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</si>
  <si>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</si>
  <si>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Итого за день:</t>
  </si>
  <si>
    <t xml:space="preserve">пром </t>
  </si>
  <si>
    <t xml:space="preserve">Котлета из кур </t>
  </si>
  <si>
    <t>32.10</t>
  </si>
  <si>
    <t>фрукт</t>
  </si>
  <si>
    <t xml:space="preserve">Компот из кураги </t>
  </si>
  <si>
    <t>Фрукты</t>
  </si>
  <si>
    <t>90</t>
  </si>
  <si>
    <t>Председатель Правления ПК"СЫСЕРТСКОЕ РАЙПО"</t>
  </si>
  <si>
    <t>Шалапугина Н.В.</t>
  </si>
  <si>
    <t>сладкое</t>
  </si>
  <si>
    <t>Каша рисовая молочная с маслом сливочным</t>
  </si>
  <si>
    <t>Салат из свежей капусты с св огурцом с растительным маслом и зеленью</t>
  </si>
  <si>
    <t>Суп пюре картофельный 10</t>
  </si>
  <si>
    <t>29/2</t>
  </si>
  <si>
    <t xml:space="preserve">гренки </t>
  </si>
  <si>
    <t>40/2</t>
  </si>
  <si>
    <t>каша гречневая рассыпчатая</t>
  </si>
  <si>
    <t>39.3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</si>
</sst>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 applyProtection="1">
      <alignment vertical="center"/>
      <protection locked="0"/>
    </xf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49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24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80"/>
      <c r="D1" s="81"/>
      <c r="E1" s="81"/>
      <c r="F1" s="3" t="s">
        <v>1</v>
      </c>
      <c r="G1" s="1" t="s">
        <v>2</v>
      </c>
      <c r="H1" s="82" t="s">
        <v>46</v>
      </c>
      <c r="I1" s="83"/>
      <c r="J1" s="83"/>
      <c r="K1" s="84"/>
    </row>
    <row r="2" spans="1:12" ht="17.399999999999999">
      <c r="A2" s="4" t="s">
        <v>3</v>
      </c>
      <c r="C2" s="1"/>
      <c r="G2" s="1" t="s">
        <v>4</v>
      </c>
      <c r="H2" s="85" t="s">
        <v>47</v>
      </c>
      <c r="I2" s="86"/>
      <c r="J2" s="86"/>
      <c r="K2" s="8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19</v>
      </c>
      <c r="I3" s="8">
        <v>1</v>
      </c>
      <c r="J3" s="48">
        <v>2026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31.2">
      <c r="A6" s="13">
        <v>2</v>
      </c>
      <c r="B6" s="14">
        <v>1</v>
      </c>
      <c r="C6" s="15" t="s">
        <v>23</v>
      </c>
      <c r="D6" s="16" t="s">
        <v>24</v>
      </c>
      <c r="E6" s="42" t="s">
        <v>49</v>
      </c>
      <c r="F6" s="58">
        <v>220</v>
      </c>
      <c r="G6" s="26">
        <v>6.05</v>
      </c>
      <c r="H6" s="26">
        <v>10.89</v>
      </c>
      <c r="I6" s="26">
        <v>43.19</v>
      </c>
      <c r="J6" s="26">
        <v>294.95</v>
      </c>
      <c r="K6" s="78">
        <v>44443</v>
      </c>
      <c r="L6" s="51">
        <v>32.68</v>
      </c>
    </row>
    <row r="7" spans="1:12" ht="15.6">
      <c r="A7" s="18"/>
      <c r="B7" s="19"/>
      <c r="C7" s="20"/>
      <c r="D7" s="23" t="s">
        <v>25</v>
      </c>
      <c r="E7" s="24" t="s">
        <v>26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2" t="s">
        <v>41</v>
      </c>
      <c r="L7" s="44">
        <v>15.53</v>
      </c>
    </row>
    <row r="8" spans="1:12" ht="15.6">
      <c r="A8" s="18"/>
      <c r="B8" s="19"/>
      <c r="C8" s="20"/>
      <c r="D8" s="21" t="s">
        <v>27</v>
      </c>
      <c r="E8" s="25" t="s">
        <v>30</v>
      </c>
      <c r="F8" s="17">
        <v>60</v>
      </c>
      <c r="G8" s="17">
        <f>F8*6.1/50</f>
        <v>7.32</v>
      </c>
      <c r="H8" s="17">
        <f>F8*3.7/50</f>
        <v>4.4400000000000004</v>
      </c>
      <c r="I8" s="17">
        <f>F8*17.5/50</f>
        <v>21</v>
      </c>
      <c r="J8" s="17">
        <f>F8*127.7/50</f>
        <v>153.24</v>
      </c>
      <c r="K8" s="53">
        <v>44240</v>
      </c>
      <c r="L8" s="44">
        <v>40.44</v>
      </c>
    </row>
    <row r="9" spans="1:12" ht="15.6">
      <c r="A9" s="18"/>
      <c r="B9" s="19"/>
      <c r="C9" s="20"/>
      <c r="D9" s="23" t="s">
        <v>37</v>
      </c>
      <c r="E9" s="37" t="s">
        <v>28</v>
      </c>
      <c r="F9" s="26">
        <v>30</v>
      </c>
      <c r="G9" s="26">
        <f>SUM(F9*1.68/30)</f>
        <v>1.68</v>
      </c>
      <c r="H9" s="26">
        <f>SUM(F9*0.33/30)</f>
        <v>0.33</v>
      </c>
      <c r="I9" s="26">
        <f>SUM(F9*14.82/30)</f>
        <v>14.82</v>
      </c>
      <c r="J9" s="26">
        <f>SUM(F9*68.97/30)</f>
        <v>68.97</v>
      </c>
      <c r="K9" s="52" t="s">
        <v>29</v>
      </c>
      <c r="L9" s="44">
        <v>3.55</v>
      </c>
    </row>
    <row r="10" spans="1:12" ht="15.6">
      <c r="A10" s="18"/>
      <c r="B10" s="19"/>
      <c r="C10" s="20"/>
      <c r="D10" s="21" t="s">
        <v>42</v>
      </c>
      <c r="E10" s="60" t="s">
        <v>44</v>
      </c>
      <c r="F10" s="26">
        <v>0</v>
      </c>
      <c r="G10" s="26">
        <v>0.4</v>
      </c>
      <c r="H10" s="26">
        <v>0.4</v>
      </c>
      <c r="I10" s="26">
        <v>10.95</v>
      </c>
      <c r="J10" s="26">
        <v>49</v>
      </c>
      <c r="K10" s="52" t="s">
        <v>29</v>
      </c>
      <c r="L10" s="44">
        <v>32.840000000000003</v>
      </c>
    </row>
    <row r="11" spans="1:12" ht="15.6">
      <c r="A11" s="18"/>
      <c r="B11" s="19"/>
      <c r="C11" s="20"/>
      <c r="D11" s="21"/>
      <c r="E11" s="22"/>
      <c r="F11" s="44"/>
      <c r="G11" s="44"/>
      <c r="H11" s="44"/>
      <c r="I11" s="44"/>
      <c r="J11" s="44"/>
      <c r="K11" s="52"/>
      <c r="L11" s="44"/>
    </row>
    <row r="12" spans="1:12" ht="15.6">
      <c r="A12" s="28"/>
      <c r="B12" s="29"/>
      <c r="C12" s="30"/>
      <c r="D12" s="31" t="s">
        <v>31</v>
      </c>
      <c r="E12" s="32"/>
      <c r="F12" s="33">
        <f>SUM(F6:F11)</f>
        <v>510</v>
      </c>
      <c r="G12" s="33">
        <f>SUM(G6:G11)</f>
        <v>18.549999999999997</v>
      </c>
      <c r="H12" s="33">
        <f>SUM(H6:H11)</f>
        <v>19.259999999999998</v>
      </c>
      <c r="I12" s="33">
        <f>SUM(I6:I11)+0.01</f>
        <v>104.37</v>
      </c>
      <c r="J12" s="33">
        <f>SUM(J6:J11)</f>
        <v>665.16000000000008</v>
      </c>
      <c r="K12" s="54"/>
      <c r="L12" s="33">
        <f>SUM(L6:L11)</f>
        <v>125.04</v>
      </c>
    </row>
    <row r="13" spans="1:12" ht="31.2">
      <c r="A13" s="34">
        <f>A6</f>
        <v>2</v>
      </c>
      <c r="B13" s="35">
        <f>B6</f>
        <v>1</v>
      </c>
      <c r="C13" s="36" t="s">
        <v>32</v>
      </c>
      <c r="D13" s="23" t="s">
        <v>33</v>
      </c>
      <c r="E13" s="27" t="s">
        <v>50</v>
      </c>
      <c r="F13" s="26">
        <v>60</v>
      </c>
      <c r="G13" s="26">
        <f>F13*0.6/60</f>
        <v>0.6</v>
      </c>
      <c r="H13" s="26">
        <f>F13*6/60</f>
        <v>6</v>
      </c>
      <c r="I13" s="26">
        <f>F13*4.76/60</f>
        <v>4.76</v>
      </c>
      <c r="J13" s="26">
        <f>F13*75.44/60</f>
        <v>75.44</v>
      </c>
      <c r="K13" s="55" t="s">
        <v>45</v>
      </c>
      <c r="L13" s="43">
        <v>11.33</v>
      </c>
    </row>
    <row r="14" spans="1:12" ht="15.6">
      <c r="A14" s="18"/>
      <c r="B14" s="19"/>
      <c r="C14" s="20"/>
      <c r="D14" s="23" t="s">
        <v>34</v>
      </c>
      <c r="E14" s="46" t="s">
        <v>51</v>
      </c>
      <c r="F14" s="26">
        <v>200</v>
      </c>
      <c r="G14" s="26">
        <v>2.6</v>
      </c>
      <c r="H14" s="26">
        <v>3</v>
      </c>
      <c r="I14" s="26">
        <v>17.399999999999999</v>
      </c>
      <c r="J14" s="26">
        <v>106</v>
      </c>
      <c r="K14" s="56" t="s">
        <v>52</v>
      </c>
      <c r="L14" s="43">
        <v>30.68</v>
      </c>
    </row>
    <row r="15" spans="1:12" ht="15.6">
      <c r="A15" s="18"/>
      <c r="B15" s="19"/>
      <c r="C15" s="20"/>
      <c r="D15" s="23"/>
      <c r="E15" s="46" t="s">
        <v>53</v>
      </c>
      <c r="F15" s="26">
        <v>60</v>
      </c>
      <c r="G15" s="26">
        <v>5.13</v>
      </c>
      <c r="H15" s="26">
        <v>0.51</v>
      </c>
      <c r="I15" s="26">
        <v>32.25</v>
      </c>
      <c r="J15" s="26">
        <v>154.19999999999999</v>
      </c>
      <c r="K15" s="79" t="s">
        <v>54</v>
      </c>
      <c r="L15" s="43">
        <v>9.2200000000000006</v>
      </c>
    </row>
    <row r="16" spans="1:12" ht="15.6">
      <c r="A16" s="18"/>
      <c r="B16" s="19"/>
      <c r="C16" s="20"/>
      <c r="D16" s="23" t="s">
        <v>35</v>
      </c>
      <c r="E16" s="42" t="s">
        <v>40</v>
      </c>
      <c r="F16" s="26">
        <v>100</v>
      </c>
      <c r="G16" s="26">
        <f>F16*13.32/90</f>
        <v>14.8</v>
      </c>
      <c r="H16" s="26">
        <f>F16*11.16/90</f>
        <v>12.4</v>
      </c>
      <c r="I16" s="26">
        <f>F16*8.19/90</f>
        <v>9.1</v>
      </c>
      <c r="J16" s="26">
        <f>F16*186.3/90</f>
        <v>207</v>
      </c>
      <c r="K16" s="52">
        <v>44325</v>
      </c>
      <c r="L16" s="43">
        <v>65.099999999999994</v>
      </c>
    </row>
    <row r="17" spans="1:12" ht="15.6">
      <c r="A17" s="18"/>
      <c r="B17" s="19"/>
      <c r="C17" s="20"/>
      <c r="D17" s="23" t="s">
        <v>36</v>
      </c>
      <c r="E17" s="61" t="s">
        <v>55</v>
      </c>
      <c r="F17" s="26">
        <v>200</v>
      </c>
      <c r="G17" s="26">
        <v>8.84</v>
      </c>
      <c r="H17" s="26">
        <v>5.92</v>
      </c>
      <c r="I17" s="26">
        <v>38.4</v>
      </c>
      <c r="J17" s="26">
        <v>242</v>
      </c>
      <c r="K17" s="52" t="s">
        <v>56</v>
      </c>
      <c r="L17" s="43">
        <v>11.49</v>
      </c>
    </row>
    <row r="18" spans="1:12" ht="15.6">
      <c r="A18" s="18"/>
      <c r="B18" s="19"/>
      <c r="C18" s="20"/>
      <c r="D18" s="23" t="s">
        <v>48</v>
      </c>
      <c r="E18" s="47" t="s">
        <v>43</v>
      </c>
      <c r="F18" s="43">
        <v>200</v>
      </c>
      <c r="G18" s="43">
        <v>1</v>
      </c>
      <c r="H18" s="43">
        <v>0</v>
      </c>
      <c r="I18" s="43">
        <v>27.4</v>
      </c>
      <c r="J18" s="43">
        <v>113.6</v>
      </c>
      <c r="K18" s="56">
        <v>16</v>
      </c>
      <c r="L18" s="43">
        <v>12.38</v>
      </c>
    </row>
    <row r="19" spans="1:12" ht="15.6">
      <c r="A19" s="18"/>
      <c r="B19" s="19"/>
      <c r="C19" s="20"/>
      <c r="D19" s="23" t="s">
        <v>37</v>
      </c>
      <c r="E19" s="37" t="s">
        <v>28</v>
      </c>
      <c r="F19" s="43">
        <v>41</v>
      </c>
      <c r="G19" s="43">
        <f>SUM(F19*1.68/30)</f>
        <v>2.2959999999999998</v>
      </c>
      <c r="H19" s="43">
        <f>SUM(F19*0.33/30)</f>
        <v>0.45100000000000001</v>
      </c>
      <c r="I19" s="43">
        <f>SUM(F19*14.82/30)</f>
        <v>20.254000000000001</v>
      </c>
      <c r="J19" s="43">
        <f>SUM(F19*68.97/30)</f>
        <v>94.259</v>
      </c>
      <c r="K19" s="57" t="s">
        <v>39</v>
      </c>
      <c r="L19" s="43">
        <v>4.8499999999999996</v>
      </c>
    </row>
    <row r="20" spans="1:12" ht="15.6">
      <c r="A20" s="18"/>
      <c r="B20" s="19"/>
      <c r="C20" s="20"/>
      <c r="D20" s="21"/>
      <c r="E20" s="47"/>
      <c r="F20" s="43"/>
      <c r="G20" s="43"/>
      <c r="H20" s="43"/>
      <c r="I20" s="43"/>
      <c r="J20" s="43"/>
      <c r="K20" s="59"/>
      <c r="L20" s="43"/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2"/>
      <c r="L21" s="44"/>
    </row>
    <row r="22" spans="1:12" ht="15.6">
      <c r="A22" s="28"/>
      <c r="B22" s="29"/>
      <c r="C22" s="30"/>
      <c r="D22" s="31" t="s">
        <v>31</v>
      </c>
      <c r="E22" s="32"/>
      <c r="F22" s="33">
        <f>SUM(F13:F21)</f>
        <v>861</v>
      </c>
      <c r="G22" s="33">
        <f>SUM(G13:G21)</f>
        <v>35.265999999999998</v>
      </c>
      <c r="H22" s="33">
        <f>SUM(H13:H21)</f>
        <v>28.280999999999999</v>
      </c>
      <c r="I22" s="33">
        <f>SUM(I13:I21)</f>
        <v>149.56399999999999</v>
      </c>
      <c r="J22" s="33">
        <f>SUM(J13:J21)</f>
        <v>992.49900000000002</v>
      </c>
      <c r="K22" s="54"/>
      <c r="L22" s="33">
        <f>SUM(L13:L21)</f>
        <v>145.04999999999998</v>
      </c>
    </row>
    <row r="23" spans="1:12" ht="16.2" thickBot="1">
      <c r="A23" s="38">
        <f>A6</f>
        <v>2</v>
      </c>
      <c r="B23" s="39">
        <f>B6</f>
        <v>1</v>
      </c>
      <c r="C23" s="87" t="s">
        <v>38</v>
      </c>
      <c r="D23" s="88"/>
      <c r="E23" s="40"/>
      <c r="F23" s="45">
        <f>F12+F22</f>
        <v>1371</v>
      </c>
      <c r="G23" s="45">
        <f>G12+G22</f>
        <v>53.815999999999995</v>
      </c>
      <c r="H23" s="45">
        <f>H12+H22</f>
        <v>47.540999999999997</v>
      </c>
      <c r="I23" s="45">
        <f>I12+I22</f>
        <v>253.934</v>
      </c>
      <c r="J23" s="45">
        <f>J12+J22</f>
        <v>1657.6590000000001</v>
      </c>
      <c r="K23" s="41"/>
      <c r="L23" s="45">
        <f>L12+L22</f>
        <v>270.08999999999997</v>
      </c>
    </row>
    <row r="34" spans="5:13">
      <c r="E34" s="62"/>
      <c r="F34" s="62"/>
      <c r="G34" s="62"/>
      <c r="H34" s="62"/>
      <c r="I34" s="62"/>
      <c r="J34" s="62"/>
      <c r="K34" s="62"/>
      <c r="L34" s="62"/>
      <c r="M34" s="62"/>
    </row>
    <row r="35" spans="5:13" ht="15.6">
      <c r="E35" s="63"/>
      <c r="F35" s="64"/>
      <c r="G35" s="65"/>
      <c r="H35" s="65"/>
      <c r="I35" s="65"/>
      <c r="J35" s="65"/>
      <c r="K35" s="65"/>
      <c r="L35" s="66"/>
      <c r="M35" s="67"/>
    </row>
    <row r="36" spans="5:13" ht="15.6">
      <c r="E36" s="68"/>
      <c r="F36" s="69"/>
      <c r="G36" s="70"/>
      <c r="H36" s="70"/>
      <c r="I36" s="70"/>
      <c r="J36" s="70"/>
      <c r="K36" s="70"/>
      <c r="L36" s="66"/>
      <c r="M36" s="67"/>
    </row>
    <row r="37" spans="5:13" ht="15.6">
      <c r="E37" s="71"/>
      <c r="F37" s="65"/>
      <c r="G37" s="65"/>
      <c r="H37" s="65"/>
      <c r="I37" s="65"/>
      <c r="J37" s="65"/>
      <c r="K37" s="72"/>
      <c r="L37" s="62"/>
      <c r="M37" s="62"/>
    </row>
    <row r="38" spans="5:13" ht="15.6">
      <c r="E38" s="71"/>
      <c r="F38" s="65"/>
      <c r="G38" s="65"/>
      <c r="H38" s="65"/>
      <c r="I38" s="65"/>
      <c r="J38" s="65"/>
      <c r="K38" s="72"/>
      <c r="L38" s="62"/>
      <c r="M38" s="62"/>
    </row>
    <row r="39" spans="5:13" ht="15.6">
      <c r="E39" s="71"/>
      <c r="F39" s="65"/>
      <c r="G39" s="65"/>
      <c r="H39" s="65"/>
      <c r="I39" s="65"/>
      <c r="J39" s="65"/>
      <c r="K39" s="72"/>
      <c r="L39" s="62"/>
      <c r="M39" s="62"/>
    </row>
    <row r="40" spans="5:13" ht="15.6">
      <c r="E40" s="69"/>
      <c r="F40" s="65"/>
      <c r="G40" s="65"/>
      <c r="H40" s="65"/>
      <c r="I40" s="65"/>
      <c r="J40" s="65"/>
      <c r="K40" s="72"/>
      <c r="L40" s="62"/>
      <c r="M40" s="62"/>
    </row>
    <row r="41" spans="5:13" ht="15.6">
      <c r="E41" s="73"/>
      <c r="F41" s="74"/>
      <c r="G41" s="70"/>
      <c r="H41" s="70"/>
      <c r="I41" s="70"/>
      <c r="J41" s="70"/>
      <c r="K41" s="62"/>
      <c r="L41" s="62"/>
      <c r="M41" s="62"/>
    </row>
    <row r="42" spans="5:13" ht="15.6">
      <c r="E42" s="69"/>
      <c r="F42" s="70"/>
      <c r="G42" s="65"/>
      <c r="H42" s="65"/>
      <c r="I42" s="65"/>
      <c r="J42" s="65"/>
      <c r="K42" s="66"/>
      <c r="L42" s="62"/>
      <c r="M42" s="62"/>
    </row>
    <row r="43" spans="5:13" ht="15.6">
      <c r="E43" s="71"/>
      <c r="F43" s="65"/>
      <c r="G43" s="70"/>
      <c r="H43" s="70"/>
      <c r="I43" s="70"/>
      <c r="J43" s="70"/>
      <c r="K43" s="66"/>
      <c r="L43" s="62"/>
      <c r="M43" s="62"/>
    </row>
    <row r="44" spans="5:13" ht="15.6">
      <c r="E44" s="71"/>
      <c r="F44" s="65"/>
      <c r="G44" s="70"/>
      <c r="H44" s="70"/>
      <c r="I44" s="70"/>
      <c r="J44" s="70"/>
      <c r="K44" s="66"/>
      <c r="L44" s="62"/>
      <c r="M44" s="62"/>
    </row>
    <row r="45" spans="5:13" ht="15.6">
      <c r="E45" s="69"/>
      <c r="F45" s="65"/>
      <c r="G45" s="65"/>
      <c r="H45" s="65"/>
      <c r="I45" s="65"/>
      <c r="J45" s="70"/>
      <c r="K45" s="66"/>
      <c r="L45" s="62"/>
      <c r="M45" s="62"/>
    </row>
    <row r="46" spans="5:13" ht="15.6">
      <c r="E46" s="69"/>
      <c r="F46" s="65"/>
      <c r="G46" s="65"/>
      <c r="H46" s="65"/>
      <c r="I46" s="65"/>
      <c r="J46" s="65"/>
      <c r="K46" s="66"/>
      <c r="L46" s="62"/>
      <c r="M46" s="62"/>
    </row>
    <row r="47" spans="5:13" ht="15.6">
      <c r="E47" s="75"/>
      <c r="F47" s="65"/>
      <c r="G47" s="65"/>
      <c r="H47" s="65"/>
      <c r="I47" s="65"/>
      <c r="J47" s="65"/>
      <c r="K47" s="76"/>
      <c r="L47" s="62"/>
      <c r="M47" s="62"/>
    </row>
    <row r="48" spans="5:13" ht="15.6">
      <c r="E48" s="75"/>
      <c r="F48" s="65"/>
      <c r="G48" s="65"/>
      <c r="H48" s="65"/>
      <c r="I48" s="65"/>
      <c r="J48" s="65"/>
      <c r="K48" s="66"/>
      <c r="L48" s="62"/>
      <c r="M48" s="62"/>
    </row>
    <row r="49" spans="5:13" ht="15.6">
      <c r="E49" s="69"/>
      <c r="F49" s="70"/>
      <c r="G49" s="70"/>
      <c r="H49" s="70"/>
      <c r="I49" s="70"/>
      <c r="J49" s="70"/>
      <c r="K49" s="77"/>
      <c r="L49" s="62"/>
      <c r="M49" s="62"/>
    </row>
    <row r="50" spans="5:13">
      <c r="E50" s="62"/>
      <c r="F50" s="62"/>
      <c r="G50" s="62"/>
      <c r="H50" s="62"/>
      <c r="I50" s="62"/>
      <c r="J50" s="62"/>
      <c r="K50" s="62"/>
      <c r="L50" s="62"/>
      <c r="M50" s="62"/>
    </row>
    <row r="51" spans="5:13">
      <c r="E51" s="62"/>
      <c r="F51" s="62"/>
      <c r="G51" s="62"/>
      <c r="H51" s="62"/>
      <c r="I51" s="62"/>
      <c r="J51" s="62"/>
      <c r="K51" s="62"/>
      <c r="L51" s="62"/>
      <c r="M51" s="62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2026-01-09T15:20:02Z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