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01-12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J6" i="1"/>
  <c r="I6" i="1"/>
  <c r="H6" i="1"/>
  <c r="G6" i="1"/>
  <c r="B24" i="1" l="1"/>
  <c r="A24" i="1"/>
  <c r="L23" i="1"/>
  <c r="F23" i="1"/>
  <c r="J20" i="1"/>
  <c r="I20" i="1"/>
  <c r="H20" i="1"/>
  <c r="G20" i="1"/>
  <c r="J19" i="1"/>
  <c r="I19" i="1"/>
  <c r="H19" i="1"/>
  <c r="G19" i="1"/>
  <c r="B14" i="1"/>
  <c r="A14" i="1"/>
  <c r="L13" i="1"/>
  <c r="F13" i="1"/>
  <c r="J9" i="1"/>
  <c r="J13" i="1" s="1"/>
  <c r="I9" i="1"/>
  <c r="I13" i="1" s="1"/>
  <c r="H9" i="1"/>
  <c r="H13" i="1" s="1"/>
  <c r="G9" i="1"/>
  <c r="G13" i="1" s="1"/>
  <c r="F24" i="1" l="1"/>
  <c r="G23" i="1"/>
  <c r="G24" i="1" s="1"/>
  <c r="I23" i="1"/>
  <c r="I24" i="1" s="1"/>
  <c r="H23" i="1"/>
  <c r="H24" i="1" s="1"/>
  <c r="J23" i="1"/>
  <c r="J24" i="1" s="1"/>
  <c r="L24" i="1"/>
</calcChain>
</file>

<file path=xl/sharedStrings.xml><?xml version="1.0" encoding="utf-8"?>
<sst xmlns="http://schemas.openxmlformats.org/spreadsheetml/2006/main" count="61" uniqueCount="57">
  <si>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</si>
  <si>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</si>
  <si>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</si>
  <si>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</si>
  <si>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</si>
  <si>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</si>
  <si>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</si>
  <si>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</si>
  <si>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</si>
  <si>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</si>
  <si>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</si>
  <si>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</si>
  <si>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</si>
  <si>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</si>
  <si>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</si>
  <si>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</si>
  <si>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</si>
  <si>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</si>
  <si>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</si>
  <si>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</si>
  <si>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</si>
  <si>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</si>
  <si>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</si>
  <si>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</si>
  <si>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</si>
  <si>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</si>
  <si>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</si>
  <si>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</si>
  <si>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</si>
  <si>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</si>
  <si>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</si>
  <si>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</si>
  <si>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</si>
  <si>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</si>
  <si>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</si>
  <si>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</si>
  <si>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</si>
  <si>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</si>
  <si>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</si>
  <si>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</si>
  <si>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Омлет натуральный</t>
  </si>
  <si>
    <t>Чай с сахаром</t>
  </si>
  <si>
    <t>27.10</t>
  </si>
  <si>
    <t>хлеб черн</t>
  </si>
  <si>
    <t>Председатель Правления ПК"СЫСЕРТСКОЕ РАЙПО"</t>
  </si>
  <si>
    <t>Шалапугина Н.В.</t>
  </si>
  <si>
    <t>сладкое</t>
  </si>
  <si>
    <t>Салат из моркови с яблоками и маслом растительным</t>
  </si>
  <si>
    <t>17/1</t>
  </si>
  <si>
    <t>борщ из капусты с картофелем, сметаной, зеленью</t>
  </si>
  <si>
    <t>44257</t>
  </si>
  <si>
    <t>биточки мясные паровые</t>
  </si>
  <si>
    <t>16.8</t>
  </si>
  <si>
    <t>картофельное пюре</t>
  </si>
  <si>
    <t>44258</t>
  </si>
  <si>
    <t>напиток из шиповника</t>
  </si>
  <si>
    <t>37.10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</si>
</sst>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1"/>
      <c r="D1" s="72"/>
      <c r="E1" s="72"/>
      <c r="F1" s="3" t="s">
        <v>1</v>
      </c>
      <c r="G1" s="1" t="s">
        <v>2</v>
      </c>
      <c r="H1" s="73" t="s">
        <v>44</v>
      </c>
      <c r="I1" s="74"/>
      <c r="J1" s="74"/>
      <c r="K1" s="75"/>
    </row>
    <row r="2" spans="1:12" ht="17.399999999999999">
      <c r="A2" s="4" t="s">
        <v>3</v>
      </c>
      <c r="C2" s="1"/>
      <c r="G2" s="1" t="s">
        <v>4</v>
      </c>
      <c r="H2" s="76" t="s">
        <v>45</v>
      </c>
      <c r="I2" s="77"/>
      <c r="J2" s="77"/>
      <c r="K2" s="7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16</v>
      </c>
      <c r="I3" s="8">
        <v>1</v>
      </c>
      <c r="J3" s="49">
        <v>2026</v>
      </c>
      <c r="K3" s="50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1" t="s">
        <v>21</v>
      </c>
      <c r="L5" s="12" t="s">
        <v>22</v>
      </c>
    </row>
    <row r="6" spans="1:12" ht="15.6">
      <c r="A6" s="13">
        <v>1</v>
      </c>
      <c r="B6" s="14">
        <v>4</v>
      </c>
      <c r="C6" s="15" t="s">
        <v>23</v>
      </c>
      <c r="D6" s="16" t="s">
        <v>24</v>
      </c>
      <c r="E6" s="47" t="s">
        <v>40</v>
      </c>
      <c r="F6" s="48">
        <v>210</v>
      </c>
      <c r="G6" s="42">
        <f>F6*19.5/200</f>
        <v>20.475000000000001</v>
      </c>
      <c r="H6" s="42">
        <f>F6*21.2/200</f>
        <v>22.26</v>
      </c>
      <c r="I6" s="42">
        <f>F6*17.7/200</f>
        <v>18.585000000000001</v>
      </c>
      <c r="J6" s="42">
        <f>F6*339.6/200</f>
        <v>356.58</v>
      </c>
      <c r="K6" s="52">
        <v>44233</v>
      </c>
      <c r="L6" s="58">
        <v>77.2</v>
      </c>
    </row>
    <row r="7" spans="1:12" ht="15.6">
      <c r="A7" s="18"/>
      <c r="B7" s="19"/>
      <c r="C7" s="20"/>
      <c r="D7" s="23" t="s">
        <v>25</v>
      </c>
      <c r="E7" s="24" t="s">
        <v>41</v>
      </c>
      <c r="F7" s="25">
        <v>200</v>
      </c>
      <c r="G7" s="25">
        <v>0.1</v>
      </c>
      <c r="H7" s="25">
        <v>0</v>
      </c>
      <c r="I7" s="25">
        <v>9.8000000000000007</v>
      </c>
      <c r="J7" s="25">
        <v>39</v>
      </c>
      <c r="K7" s="56" t="s">
        <v>42</v>
      </c>
      <c r="L7" s="59">
        <v>3.03</v>
      </c>
    </row>
    <row r="8" spans="1:12" ht="15.6">
      <c r="A8" s="18"/>
      <c r="B8" s="19"/>
      <c r="C8" s="20"/>
      <c r="D8" s="23" t="s">
        <v>26</v>
      </c>
      <c r="E8" s="24" t="s">
        <v>29</v>
      </c>
      <c r="F8" s="17">
        <v>57</v>
      </c>
      <c r="G8" s="17">
        <f>F8*6.1/50</f>
        <v>6.9539999999999997</v>
      </c>
      <c r="H8" s="17">
        <f>F8*3.7/50</f>
        <v>4.218</v>
      </c>
      <c r="I8" s="17">
        <f>F8*17.5/50</f>
        <v>19.95</v>
      </c>
      <c r="J8" s="17">
        <f>F8*127.7/50</f>
        <v>145.578</v>
      </c>
      <c r="K8" s="54">
        <v>44240</v>
      </c>
      <c r="L8" s="59">
        <v>38.42</v>
      </c>
    </row>
    <row r="9" spans="1:12" ht="15.6">
      <c r="A9" s="18"/>
      <c r="B9" s="19"/>
      <c r="C9" s="20"/>
      <c r="D9" s="23" t="s">
        <v>43</v>
      </c>
      <c r="E9" s="36" t="s">
        <v>27</v>
      </c>
      <c r="F9" s="25">
        <v>54</v>
      </c>
      <c r="G9" s="25">
        <f>SUM(F9*1.68/30)</f>
        <v>3.024</v>
      </c>
      <c r="H9" s="25">
        <f>SUM(F9*0.33/30)</f>
        <v>0.59399999999999997</v>
      </c>
      <c r="I9" s="25">
        <f>SUM(F9*14.82/30)</f>
        <v>26.675999999999998</v>
      </c>
      <c r="J9" s="25">
        <f>SUM(F9*68.97/30)</f>
        <v>124.146</v>
      </c>
      <c r="K9" s="53" t="s">
        <v>28</v>
      </c>
      <c r="L9" s="43">
        <v>6.39</v>
      </c>
    </row>
    <row r="10" spans="1:12" ht="15.6">
      <c r="A10" s="18"/>
      <c r="B10" s="19"/>
      <c r="C10" s="20"/>
      <c r="D10" s="23"/>
      <c r="E10" s="36"/>
      <c r="F10" s="25"/>
      <c r="G10" s="25"/>
      <c r="H10" s="25"/>
      <c r="I10" s="25"/>
      <c r="J10" s="25"/>
      <c r="K10" s="53"/>
      <c r="L10" s="43"/>
    </row>
    <row r="11" spans="1:12" ht="15.6">
      <c r="A11" s="18"/>
      <c r="B11" s="19"/>
      <c r="C11" s="20"/>
      <c r="D11" s="21"/>
      <c r="E11" s="41"/>
      <c r="F11" s="42"/>
      <c r="G11" s="42"/>
      <c r="H11" s="42"/>
      <c r="I11" s="42"/>
      <c r="J11" s="42"/>
      <c r="K11" s="53"/>
      <c r="L11" s="43"/>
    </row>
    <row r="12" spans="1:12" ht="15.6">
      <c r="A12" s="18"/>
      <c r="B12" s="19"/>
      <c r="C12" s="20"/>
      <c r="D12" s="21"/>
      <c r="E12" s="22"/>
      <c r="F12" s="43"/>
      <c r="G12" s="43"/>
      <c r="H12" s="43"/>
      <c r="I12" s="43"/>
      <c r="J12" s="43"/>
      <c r="K12" s="53"/>
      <c r="L12" s="43"/>
    </row>
    <row r="13" spans="1:12" ht="15.6">
      <c r="A13" s="27"/>
      <c r="B13" s="28"/>
      <c r="C13" s="29"/>
      <c r="D13" s="30" t="s">
        <v>30</v>
      </c>
      <c r="E13" s="31"/>
      <c r="F13" s="32">
        <f>SUM(F6:F12)</f>
        <v>521</v>
      </c>
      <c r="G13" s="32">
        <f t="shared" ref="G13" si="0">SUM(G6:G12)</f>
        <v>30.553000000000004</v>
      </c>
      <c r="H13" s="32">
        <f t="shared" ref="H13" si="1">SUM(H6:H12)</f>
        <v>27.072000000000003</v>
      </c>
      <c r="I13" s="32">
        <f t="shared" ref="I13" si="2">SUM(I6:I12)</f>
        <v>75.010999999999996</v>
      </c>
      <c r="J13" s="32">
        <f t="shared" ref="J13:L13" si="3">SUM(J6:J12)</f>
        <v>665.30399999999997</v>
      </c>
      <c r="K13" s="55"/>
      <c r="L13" s="32">
        <f t="shared" si="3"/>
        <v>125.04</v>
      </c>
    </row>
    <row r="14" spans="1:12" ht="31.2">
      <c r="A14" s="33">
        <f>A6</f>
        <v>1</v>
      </c>
      <c r="B14" s="34">
        <f>B6</f>
        <v>4</v>
      </c>
      <c r="C14" s="35" t="s">
        <v>31</v>
      </c>
      <c r="D14" s="23" t="s">
        <v>32</v>
      </c>
      <c r="E14" s="45" t="s">
        <v>47</v>
      </c>
      <c r="F14" s="42">
        <v>60</v>
      </c>
      <c r="G14" s="25">
        <v>0.7</v>
      </c>
      <c r="H14" s="25">
        <v>3.6</v>
      </c>
      <c r="I14" s="25">
        <v>7.5</v>
      </c>
      <c r="J14" s="25">
        <v>65.2</v>
      </c>
      <c r="K14" s="56" t="s">
        <v>48</v>
      </c>
      <c r="L14" s="43">
        <v>9.06</v>
      </c>
    </row>
    <row r="15" spans="1:12" ht="31.2">
      <c r="A15" s="18"/>
      <c r="B15" s="19"/>
      <c r="C15" s="20"/>
      <c r="D15" s="23" t="s">
        <v>33</v>
      </c>
      <c r="E15" s="45" t="s">
        <v>49</v>
      </c>
      <c r="F15" s="25">
        <v>200</v>
      </c>
      <c r="G15" s="25">
        <v>6.22</v>
      </c>
      <c r="H15" s="25">
        <v>7.56</v>
      </c>
      <c r="I15" s="25">
        <v>27.03</v>
      </c>
      <c r="J15" s="25">
        <v>201.04</v>
      </c>
      <c r="K15" s="57" t="s">
        <v>50</v>
      </c>
      <c r="L15" s="43">
        <v>25.02</v>
      </c>
    </row>
    <row r="16" spans="1:12" ht="15.6">
      <c r="A16" s="18"/>
      <c r="B16" s="19"/>
      <c r="C16" s="20"/>
      <c r="D16" s="23" t="s">
        <v>34</v>
      </c>
      <c r="E16" s="46" t="s">
        <v>51</v>
      </c>
      <c r="F16" s="42">
        <v>98</v>
      </c>
      <c r="G16" s="42">
        <v>12.74</v>
      </c>
      <c r="H16" s="42">
        <v>12.64</v>
      </c>
      <c r="I16" s="42">
        <v>6.27</v>
      </c>
      <c r="J16" s="42">
        <v>190.56</v>
      </c>
      <c r="K16" s="57" t="s">
        <v>52</v>
      </c>
      <c r="L16" s="43">
        <v>75.010000000000005</v>
      </c>
    </row>
    <row r="17" spans="1:13" ht="15.6">
      <c r="A17" s="18"/>
      <c r="B17" s="19"/>
      <c r="C17" s="20"/>
      <c r="D17" s="23" t="s">
        <v>35</v>
      </c>
      <c r="E17" s="46" t="s">
        <v>53</v>
      </c>
      <c r="F17" s="42">
        <v>150</v>
      </c>
      <c r="G17" s="42">
        <v>3.17</v>
      </c>
      <c r="H17" s="42">
        <v>3.6</v>
      </c>
      <c r="I17" s="42">
        <v>20.399999999999999</v>
      </c>
      <c r="J17" s="42">
        <v>128</v>
      </c>
      <c r="K17" s="57" t="s">
        <v>54</v>
      </c>
      <c r="L17" s="43">
        <v>17.399999999999999</v>
      </c>
    </row>
    <row r="18" spans="1:13" ht="15.6">
      <c r="A18" s="18"/>
      <c r="B18" s="19"/>
      <c r="C18" s="20"/>
      <c r="D18" s="23" t="s">
        <v>46</v>
      </c>
      <c r="E18" s="24" t="s">
        <v>55</v>
      </c>
      <c r="F18" s="25">
        <v>200</v>
      </c>
      <c r="G18" s="25">
        <v>0.2</v>
      </c>
      <c r="H18" s="25">
        <v>0.1</v>
      </c>
      <c r="I18" s="25">
        <v>13.1</v>
      </c>
      <c r="J18" s="25">
        <v>54</v>
      </c>
      <c r="K18" s="57" t="s">
        <v>56</v>
      </c>
      <c r="L18" s="43">
        <v>7.66</v>
      </c>
    </row>
    <row r="19" spans="1:13" ht="15.6">
      <c r="A19" s="18"/>
      <c r="B19" s="19"/>
      <c r="C19" s="20"/>
      <c r="D19" s="23" t="s">
        <v>36</v>
      </c>
      <c r="E19" s="26" t="s">
        <v>37</v>
      </c>
      <c r="F19" s="25">
        <v>50</v>
      </c>
      <c r="G19" s="25">
        <f>SUM(F19*2.37/30)</f>
        <v>3.95</v>
      </c>
      <c r="H19" s="25">
        <f>SUM(F19*0.3/30)</f>
        <v>0.5</v>
      </c>
      <c r="I19" s="25">
        <f>SUM(F19*14.49/30)</f>
        <v>24.15</v>
      </c>
      <c r="J19" s="25">
        <f>SUM(F19*70.14/30)</f>
        <v>116.9</v>
      </c>
      <c r="K19" s="53" t="s">
        <v>28</v>
      </c>
      <c r="L19" s="43">
        <v>6.4</v>
      </c>
    </row>
    <row r="20" spans="1:13" ht="15.6">
      <c r="A20" s="18"/>
      <c r="B20" s="19"/>
      <c r="C20" s="20"/>
      <c r="D20" s="23" t="s">
        <v>38</v>
      </c>
      <c r="E20" s="36" t="s">
        <v>27</v>
      </c>
      <c r="F20" s="25">
        <v>38</v>
      </c>
      <c r="G20" s="25">
        <f>SUM(F20*1.68/30)</f>
        <v>2.1279999999999997</v>
      </c>
      <c r="H20" s="25">
        <f>SUM(F20*0.33/30)</f>
        <v>0.41800000000000004</v>
      </c>
      <c r="I20" s="25">
        <f>SUM(F20*14.82/30)</f>
        <v>18.771999999999998</v>
      </c>
      <c r="J20" s="25">
        <f>SUM(F20*68.97/30)</f>
        <v>87.362000000000009</v>
      </c>
      <c r="K20" s="53" t="s">
        <v>28</v>
      </c>
      <c r="L20" s="43">
        <v>4.5</v>
      </c>
    </row>
    <row r="21" spans="1:13" ht="15.6">
      <c r="A21" s="18"/>
      <c r="B21" s="19"/>
      <c r="C21" s="20"/>
      <c r="D21" s="21"/>
      <c r="E21" s="22"/>
      <c r="F21" s="43"/>
      <c r="G21" s="43"/>
      <c r="H21" s="43"/>
      <c r="I21" s="43"/>
      <c r="J21" s="43"/>
      <c r="K21" s="53"/>
      <c r="L21" s="43"/>
    </row>
    <row r="22" spans="1:13" ht="15.6">
      <c r="A22" s="18"/>
      <c r="B22" s="19"/>
      <c r="C22" s="20"/>
      <c r="D22" s="21"/>
      <c r="E22" s="22"/>
      <c r="F22" s="43"/>
      <c r="G22" s="43"/>
      <c r="H22" s="43"/>
      <c r="I22" s="43"/>
      <c r="J22" s="43"/>
      <c r="K22" s="53"/>
      <c r="L22" s="43"/>
    </row>
    <row r="23" spans="1:13" ht="15.6">
      <c r="A23" s="27"/>
      <c r="B23" s="28"/>
      <c r="C23" s="29"/>
      <c r="D23" s="30" t="s">
        <v>30</v>
      </c>
      <c r="E23" s="31"/>
      <c r="F23" s="32">
        <f>SUM(F14:F22)</f>
        <v>796</v>
      </c>
      <c r="G23" s="32">
        <f t="shared" ref="G23" si="4">SUM(G14:G22)</f>
        <v>29.107999999999997</v>
      </c>
      <c r="H23" s="32">
        <f t="shared" ref="H23" si="5">SUM(H14:H22)</f>
        <v>28.418000000000003</v>
      </c>
      <c r="I23" s="32">
        <f t="shared" ref="I23" si="6">SUM(I14:I22)</f>
        <v>117.22199999999998</v>
      </c>
      <c r="J23" s="32">
        <f t="shared" ref="J23:L23" si="7">SUM(J14:J22)</f>
        <v>843.0619999999999</v>
      </c>
      <c r="K23" s="55"/>
      <c r="L23" s="32">
        <f t="shared" si="7"/>
        <v>145.05000000000001</v>
      </c>
    </row>
    <row r="24" spans="1:13" ht="15.75" customHeight="1" thickBot="1">
      <c r="A24" s="37">
        <f>A6</f>
        <v>1</v>
      </c>
      <c r="B24" s="38">
        <f>B6</f>
        <v>4</v>
      </c>
      <c r="C24" s="78" t="s">
        <v>39</v>
      </c>
      <c r="D24" s="79"/>
      <c r="E24" s="39"/>
      <c r="F24" s="44">
        <f>F13+F23</f>
        <v>1317</v>
      </c>
      <c r="G24" s="44">
        <f t="shared" ref="G24" si="8">G13+G23</f>
        <v>59.661000000000001</v>
      </c>
      <c r="H24" s="44">
        <f t="shared" ref="H24" si="9">H13+H23</f>
        <v>55.490000000000009</v>
      </c>
      <c r="I24" s="44">
        <f t="shared" ref="I24" si="10">I13+I23</f>
        <v>192.23299999999998</v>
      </c>
      <c r="J24" s="44">
        <f t="shared" ref="J24:L24" si="11">J13+J23</f>
        <v>1508.366</v>
      </c>
      <c r="K24" s="40"/>
      <c r="L24" s="44">
        <f t="shared" si="11"/>
        <v>270.09000000000003</v>
      </c>
    </row>
    <row r="25" spans="1:13" ht="15.6">
      <c r="E25" s="66"/>
      <c r="F25" s="67"/>
      <c r="G25" s="64"/>
      <c r="H25" s="64"/>
      <c r="I25" s="64"/>
      <c r="J25" s="64"/>
      <c r="K25" s="60"/>
      <c r="L25" s="60"/>
      <c r="M25" s="60"/>
    </row>
    <row r="26" spans="1:13" ht="15.6">
      <c r="E26" s="63"/>
      <c r="F26" s="64"/>
      <c r="G26" s="61"/>
      <c r="H26" s="61"/>
      <c r="I26" s="61"/>
      <c r="J26" s="61"/>
      <c r="K26" s="62"/>
      <c r="L26" s="60"/>
      <c r="M26" s="60"/>
    </row>
    <row r="27" spans="1:13" ht="15.6">
      <c r="E27" s="65"/>
      <c r="F27" s="61"/>
      <c r="G27" s="64"/>
      <c r="H27" s="64"/>
      <c r="I27" s="64"/>
      <c r="J27" s="64"/>
      <c r="K27" s="62"/>
      <c r="L27" s="60"/>
      <c r="M27" s="60"/>
    </row>
    <row r="28" spans="1:13" ht="15.6">
      <c r="E28" s="65"/>
      <c r="F28" s="61"/>
      <c r="G28" s="64"/>
      <c r="H28" s="64"/>
      <c r="I28" s="64"/>
      <c r="J28" s="64"/>
      <c r="K28" s="62"/>
      <c r="L28" s="60"/>
      <c r="M28" s="60"/>
    </row>
    <row r="29" spans="1:13" ht="15.6">
      <c r="E29" s="63"/>
      <c r="F29" s="61"/>
      <c r="G29" s="61"/>
      <c r="H29" s="61"/>
      <c r="I29" s="61"/>
      <c r="J29" s="64"/>
      <c r="K29" s="62"/>
      <c r="L29" s="60"/>
      <c r="M29" s="60"/>
    </row>
    <row r="30" spans="1:13" ht="15.6">
      <c r="E30" s="63"/>
      <c r="F30" s="61"/>
      <c r="G30" s="61"/>
      <c r="H30" s="61"/>
      <c r="I30" s="61"/>
      <c r="J30" s="61"/>
      <c r="K30" s="62"/>
      <c r="L30" s="60"/>
      <c r="M30" s="60"/>
    </row>
    <row r="31" spans="1:13" ht="15.6">
      <c r="E31" s="68"/>
      <c r="F31" s="61"/>
      <c r="G31" s="61"/>
      <c r="H31" s="61"/>
      <c r="I31" s="61"/>
      <c r="J31" s="61"/>
      <c r="K31" s="69"/>
      <c r="L31" s="60"/>
      <c r="M31" s="60"/>
    </row>
    <row r="32" spans="1:13" ht="15.6">
      <c r="E32" s="68"/>
      <c r="F32" s="61"/>
      <c r="G32" s="61"/>
      <c r="H32" s="61"/>
      <c r="I32" s="61"/>
      <c r="J32" s="61"/>
      <c r="K32" s="62"/>
      <c r="L32" s="60"/>
      <c r="M32" s="60"/>
    </row>
    <row r="33" spans="5:13" ht="15.6">
      <c r="E33" s="63"/>
      <c r="F33" s="64"/>
      <c r="G33" s="64"/>
      <c r="H33" s="64"/>
      <c r="I33" s="64"/>
      <c r="J33" s="64"/>
      <c r="K33" s="70"/>
      <c r="L33" s="60"/>
      <c r="M33" s="60"/>
    </row>
    <row r="34" spans="5:13">
      <c r="E34" s="60"/>
      <c r="F34" s="60"/>
      <c r="G34" s="60"/>
      <c r="H34" s="60"/>
      <c r="I34" s="60"/>
      <c r="J34" s="60"/>
      <c r="K34" s="60"/>
      <c r="L34" s="60"/>
      <c r="M34" s="60"/>
    </row>
    <row r="35" spans="5:13"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2026-01-09T15:19:46Z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