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<sst xmlns="http://schemas.openxmlformats.org/spreadsheetml/2006/main" count="61" uniqueCount="57">
  <si>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</si>
  <si>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</si>
  <si>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</si>
  <si>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</si>
  <si>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</si>
  <si>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</si>
  <si>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</si>
  <si>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</si>
  <si>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</si>
  <si>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</si>
  <si>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</si>
  <si>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</si>
  <si>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</si>
  <si>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</si>
  <si>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</si>
  <si>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</si>
  <si>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</si>
  <si>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</si>
  <si>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</si>
  <si>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</si>
  <si>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</si>
  <si>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</si>
  <si>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</si>
  <si>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</si>
  <si>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</si>
  <si>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</si>
  <si>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</si>
  <si>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</si>
  <si>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</si>
  <si>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</si>
  <si>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</si>
  <si>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</si>
  <si>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</si>
  <si>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</si>
  <si>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</si>
  <si>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</si>
  <si>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</si>
  <si>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</si>
  <si>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</si>
  <si>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</si>
  <si>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</si>
  <si>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</si>
  <si>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</si>
  <si>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</si>
  <si>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Председатель Правления ПК"СЫСЕРТСКОЕ РАЙПО"</t>
  </si>
  <si>
    <t>Шалапугина Н.В.</t>
  </si>
  <si>
    <t>сладкое</t>
  </si>
  <si>
    <t>Салат из моркови с яблоками и маслом растительным</t>
  </si>
  <si>
    <t>17/1</t>
  </si>
  <si>
    <t>борщ из капусты с картофелем, сметаной, зеленью</t>
  </si>
  <si>
    <t>44257</t>
  </si>
  <si>
    <t>биточки мясные паровые</t>
  </si>
  <si>
    <t>16.8</t>
  </si>
  <si>
    <t>картофельное пюре</t>
  </si>
  <si>
    <t>44258</t>
  </si>
  <si>
    <t>напиток из шиповника</t>
  </si>
  <si>
    <t>37.10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</si>
</sst>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5" sqref="O5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44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45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5</v>
      </c>
      <c r="I3" s="8">
        <v>12</v>
      </c>
      <c r="J3" s="49">
        <v>2025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210</v>
      </c>
      <c r="G6" s="42">
        <f>F6*19.5/200</f>
        <v>20.475000000000001</v>
      </c>
      <c r="H6" s="42">
        <f>F6*21.2/200</f>
        <v>22.26</v>
      </c>
      <c r="I6" s="42">
        <f>F6*17.7/200</f>
        <v>18.585000000000001</v>
      </c>
      <c r="J6" s="42">
        <f>F6*339.6/200</f>
        <v>356.58</v>
      </c>
      <c r="K6" s="52">
        <v>44233</v>
      </c>
      <c r="L6" s="58">
        <v>77.2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3.03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57</v>
      </c>
      <c r="G8" s="17">
        <f>F8*6.1/50</f>
        <v>6.9539999999999997</v>
      </c>
      <c r="H8" s="17">
        <f>F8*3.7/50</f>
        <v>4.218</v>
      </c>
      <c r="I8" s="17">
        <f>F8*17.5/50</f>
        <v>19.95</v>
      </c>
      <c r="J8" s="17">
        <f>F8*127.7/50</f>
        <v>145.578</v>
      </c>
      <c r="K8" s="54">
        <v>44240</v>
      </c>
      <c r="L8" s="59">
        <v>38.42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54</v>
      </c>
      <c r="G9" s="25">
        <f>SUM(F9*1.68/30)</f>
        <v>3.024</v>
      </c>
      <c r="H9" s="25">
        <f>SUM(F9*0.33/30)</f>
        <v>0.59399999999999997</v>
      </c>
      <c r="I9" s="25">
        <f>SUM(F9*14.82/30)</f>
        <v>26.675999999999998</v>
      </c>
      <c r="J9" s="25">
        <f>SUM(F9*68.97/30)</f>
        <v>124.146</v>
      </c>
      <c r="K9" s="53" t="s">
        <v>28</v>
      </c>
      <c r="L9" s="43">
        <v>6.39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521</v>
      </c>
      <c r="G13" s="32">
        <f t="shared" ref="G13" si="0">SUM(G6:G12)</f>
        <v>30.553000000000004</v>
      </c>
      <c r="H13" s="32">
        <f t="shared" ref="H13" si="1">SUM(H6:H12)</f>
        <v>27.072000000000003</v>
      </c>
      <c r="I13" s="32">
        <f t="shared" ref="I13" si="2">SUM(I6:I12)</f>
        <v>75.010999999999996</v>
      </c>
      <c r="J13" s="32">
        <f t="shared" ref="J13:L13" si="3">SUM(J6:J12)</f>
        <v>665.30399999999997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47</v>
      </c>
      <c r="F14" s="42">
        <v>60</v>
      </c>
      <c r="G14" s="25">
        <v>0.7</v>
      </c>
      <c r="H14" s="25">
        <v>3.6</v>
      </c>
      <c r="I14" s="25">
        <v>7.5</v>
      </c>
      <c r="J14" s="25">
        <v>65.2</v>
      </c>
      <c r="K14" s="56" t="s">
        <v>48</v>
      </c>
      <c r="L14" s="43">
        <v>9.06</v>
      </c>
    </row>
    <row r="15" spans="1:12" ht="31.2">
      <c r="A15" s="18"/>
      <c r="B15" s="19"/>
      <c r="C15" s="20"/>
      <c r="D15" s="23" t="s">
        <v>33</v>
      </c>
      <c r="E15" s="45" t="s">
        <v>49</v>
      </c>
      <c r="F15" s="25">
        <v>200</v>
      </c>
      <c r="G15" s="25">
        <v>6.22</v>
      </c>
      <c r="H15" s="25">
        <v>7.56</v>
      </c>
      <c r="I15" s="25">
        <v>27.03</v>
      </c>
      <c r="J15" s="25">
        <v>201.04</v>
      </c>
      <c r="K15" s="57" t="s">
        <v>50</v>
      </c>
      <c r="L15" s="43">
        <v>25.02</v>
      </c>
    </row>
    <row r="16" spans="1:12" ht="15.6">
      <c r="A16" s="18"/>
      <c r="B16" s="19"/>
      <c r="C16" s="20"/>
      <c r="D16" s="23" t="s">
        <v>34</v>
      </c>
      <c r="E16" s="46" t="s">
        <v>51</v>
      </c>
      <c r="F16" s="42">
        <v>98</v>
      </c>
      <c r="G16" s="42">
        <v>12.74</v>
      </c>
      <c r="H16" s="42">
        <v>12.64</v>
      </c>
      <c r="I16" s="42">
        <v>6.27</v>
      </c>
      <c r="J16" s="42">
        <v>190.56</v>
      </c>
      <c r="K16" s="57" t="s">
        <v>52</v>
      </c>
      <c r="L16" s="43">
        <v>75.010000000000005</v>
      </c>
    </row>
    <row r="17" spans="1:13" ht="15.6">
      <c r="A17" s="18"/>
      <c r="B17" s="19"/>
      <c r="C17" s="20"/>
      <c r="D17" s="23" t="s">
        <v>35</v>
      </c>
      <c r="E17" s="46" t="s">
        <v>53</v>
      </c>
      <c r="F17" s="42">
        <v>150</v>
      </c>
      <c r="G17" s="42">
        <v>3.17</v>
      </c>
      <c r="H17" s="42">
        <v>3.6</v>
      </c>
      <c r="I17" s="42">
        <v>20.399999999999999</v>
      </c>
      <c r="J17" s="42">
        <v>128</v>
      </c>
      <c r="K17" s="57" t="s">
        <v>54</v>
      </c>
      <c r="L17" s="43">
        <v>17.399999999999999</v>
      </c>
    </row>
    <row r="18" spans="1:13" ht="15.6">
      <c r="A18" s="18"/>
      <c r="B18" s="19"/>
      <c r="C18" s="20"/>
      <c r="D18" s="23" t="s">
        <v>46</v>
      </c>
      <c r="E18" s="24" t="s">
        <v>55</v>
      </c>
      <c r="F18" s="25">
        <v>200</v>
      </c>
      <c r="G18" s="25">
        <v>0.2</v>
      </c>
      <c r="H18" s="25">
        <v>0.1</v>
      </c>
      <c r="I18" s="25">
        <v>13.1</v>
      </c>
      <c r="J18" s="25">
        <v>54</v>
      </c>
      <c r="K18" s="57" t="s">
        <v>56</v>
      </c>
      <c r="L18" s="43">
        <v>7.66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6.4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38</v>
      </c>
      <c r="G20" s="25">
        <f>SUM(F20*1.68/30)</f>
        <v>2.1279999999999997</v>
      </c>
      <c r="H20" s="25">
        <f>SUM(F20*0.33/30)</f>
        <v>0.41800000000000004</v>
      </c>
      <c r="I20" s="25">
        <f>SUM(F20*14.82/30)</f>
        <v>18.771999999999998</v>
      </c>
      <c r="J20" s="25">
        <f>SUM(F20*68.97/30)</f>
        <v>87.362000000000009</v>
      </c>
      <c r="K20" s="53" t="s">
        <v>28</v>
      </c>
      <c r="L20" s="43">
        <v>4.5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796</v>
      </c>
      <c r="G23" s="32">
        <f t="shared" ref="G23" si="4">SUM(G14:G22)</f>
        <v>29.107999999999997</v>
      </c>
      <c r="H23" s="32">
        <f t="shared" ref="H23" si="5">SUM(H14:H22)</f>
        <v>28.418000000000003</v>
      </c>
      <c r="I23" s="32">
        <f t="shared" ref="I23" si="6">SUM(I14:I22)</f>
        <v>117.22199999999998</v>
      </c>
      <c r="J23" s="32">
        <f t="shared" ref="J23:L23" si="7">SUM(J14:J22)</f>
        <v>843.0619999999999</v>
      </c>
      <c r="K23" s="55"/>
      <c r="L23" s="32">
        <f t="shared" si="7"/>
        <v>145.05000000000001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1317</v>
      </c>
      <c r="G24" s="44">
        <f t="shared" ref="G24" si="8">G13+G23</f>
        <v>59.661000000000001</v>
      </c>
      <c r="H24" s="44">
        <f t="shared" ref="H24" si="9">H13+H23</f>
        <v>55.490000000000009</v>
      </c>
      <c r="I24" s="44">
        <f t="shared" ref="I24" si="10">I13+I23</f>
        <v>192.23299999999998</v>
      </c>
      <c r="J24" s="44">
        <f t="shared" ref="J24:L24" si="11">J13+J23</f>
        <v>1508.366</v>
      </c>
      <c r="K24" s="40"/>
      <c r="L24" s="44">
        <f t="shared" si="11"/>
        <v>270.09000000000003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