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10" i="1"/>
  <c r="E10" i="1"/>
  <c r="J5" i="1" l="1"/>
  <c r="I5" i="1"/>
  <c r="H5" i="1"/>
  <c r="G5" i="1"/>
  <c r="J4" i="1"/>
  <c r="J10" i="1" s="1"/>
  <c r="I4" i="1"/>
  <c r="H4" i="1"/>
  <c r="H10" i="1" s="1"/>
  <c r="G4" i="1"/>
  <c r="G10" i="1" s="1"/>
  <c r="J8" i="1"/>
  <c r="I8" i="1"/>
  <c r="H8" i="1"/>
  <c r="G8" i="1"/>
  <c r="J7" i="1"/>
  <c r="I7" i="1"/>
  <c r="H7" i="1"/>
  <c r="G7" i="1"/>
  <c r="I10" i="1" l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/>
  <c r="E21" i="1"/>
  <c r="J19" i="1" l="1"/>
  <c r="I19" i="1"/>
  <c r="H19" i="1"/>
  <c r="G19" i="1"/>
  <c r="J18" i="1"/>
  <c r="J21" i="1" s="1"/>
  <c r="I18" i="1"/>
  <c r="H18" i="1"/>
  <c r="H21" i="1" s="1"/>
  <c r="G18" i="1"/>
  <c r="G21" i="1" s="1"/>
  <c r="I21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<sst xmlns="http://schemas.openxmlformats.org/spreadsheetml/2006/main" count="51" uniqueCount="44">
  <si>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</si>
  <si>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</si>
  <si>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</si>
  <si>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</si>
  <si>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</si>
  <si>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</si>
  <si>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</si>
  <si>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</si>
  <si>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</si>
  <si>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</si>
  <si>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</si>
  <si>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</si>
  <si>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</si>
  <si>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</si>
  <si>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</si>
  <si>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</si>
  <si>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</si>
  <si>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</si>
  <si>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</si>
  <si>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</si>
  <si>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</si>
  <si>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</si>
  <si>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</si>
  <si>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</si>
  <si>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</si>
  <si>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</si>
  <si>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хлеб бел.</t>
  </si>
  <si>
    <t>948</t>
  </si>
  <si>
    <t>Картофельное пюре</t>
  </si>
  <si>
    <t>Кисель из ягод</t>
  </si>
  <si>
    <t>13/1,1</t>
  </si>
  <si>
    <t>44379</t>
  </si>
  <si>
    <t>Салат "Фантазия"</t>
  </si>
  <si>
    <t>Щи с капустой и картофелем со сметаной, мясом и зеленью</t>
  </si>
  <si>
    <t>Тефтели рыбные в соусе</t>
  </si>
  <si>
    <t xml:space="preserve">хлеб </t>
  </si>
  <si>
    <t>гор.блюдо</t>
  </si>
  <si>
    <t>44236</t>
  </si>
  <si>
    <t>Мясо кур, отварное в соусе</t>
  </si>
  <si>
    <t>40/3</t>
  </si>
  <si>
    <t>Каша гречневая рассыпчатая с овощами</t>
  </si>
  <si>
    <t>37.10</t>
  </si>
  <si>
    <t>Напиток из шиповника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</si>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</sst>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0" fontId="8" fillId="0" borderId="1" xfId="7" applyFont="1" applyFill="1" applyBorder="1" applyAlignment="1">
      <alignment horizontal="left" vertical="center" wrapText="1"/>
    </xf>
    <xf numFmtId="0" fontId="8" fillId="4" borderId="1" xfId="7" applyFont="1" applyFill="1" applyBorder="1" applyAlignment="1">
      <alignment horizontal="left" vertical="center" wrapText="1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2" fontId="6" fillId="0" borderId="0" xfId="5" applyNumberFormat="1" applyFont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20">
    <cellStyle name="Обычный" xfId="0" builtinId="0"/>
    <cellStyle name="Обычный 11" xfId="1"/>
    <cellStyle name="Обычный 12" xfId="2"/>
    <cellStyle name="Обычный 2" xfId="4"/>
    <cellStyle name="Обычный 2 2" xfId="14"/>
    <cellStyle name="Обычный 2 3" xfId="12"/>
    <cellStyle name="Обычный 3" xfId="7"/>
    <cellStyle name="Обычный 3 2" xfId="15"/>
    <cellStyle name="Обычный 3 3" xfId="16"/>
    <cellStyle name="Обычный 3 4" xfId="17"/>
    <cellStyle name="Обычный 3 5" xfId="18"/>
    <cellStyle name="Обычный 3 6" xfId="19"/>
    <cellStyle name="Обычный 4" xfId="5"/>
    <cellStyle name="Обычный 4 2" xfId="13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8"/>
      <c r="C1" s="69"/>
      <c r="D1" s="70"/>
      <c r="E1" t="s">
        <v>18</v>
      </c>
      <c r="F1" s="10"/>
      <c r="I1" t="s">
        <v>1</v>
      </c>
      <c r="J1" s="9">
        <v>45924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1" t="s">
        <v>10</v>
      </c>
      <c r="B4" s="13" t="s">
        <v>36</v>
      </c>
      <c r="C4" s="58" t="s">
        <v>37</v>
      </c>
      <c r="D4" s="59" t="s">
        <v>38</v>
      </c>
      <c r="E4" s="63">
        <v>100</v>
      </c>
      <c r="F4" s="66">
        <v>60.91</v>
      </c>
      <c r="G4" s="64">
        <f>200*E4/100</f>
        <v>200</v>
      </c>
      <c r="H4" s="64">
        <f>11.6*E4/100</f>
        <v>11.6</v>
      </c>
      <c r="I4" s="64">
        <f>12.1*E4/100</f>
        <v>12.1</v>
      </c>
      <c r="J4" s="64">
        <f>11.2*E4/100</f>
        <v>11.2</v>
      </c>
    </row>
    <row r="5" spans="1:11" ht="15.6">
      <c r="A5" s="71"/>
      <c r="B5" s="14" t="s">
        <v>11</v>
      </c>
      <c r="C5" s="58" t="s">
        <v>39</v>
      </c>
      <c r="D5" s="60" t="s">
        <v>40</v>
      </c>
      <c r="E5" s="60">
        <v>150</v>
      </c>
      <c r="F5" s="65">
        <v>12.85</v>
      </c>
      <c r="G5" s="64">
        <f>319.2*E5/180</f>
        <v>266</v>
      </c>
      <c r="H5" s="63">
        <f>10.32*E5/180</f>
        <v>8.6</v>
      </c>
      <c r="I5" s="63">
        <f>8.16*E5/180</f>
        <v>6.8</v>
      </c>
      <c r="J5" s="63">
        <f>45.36*E5/180</f>
        <v>37.799999999999997</v>
      </c>
    </row>
    <row r="6" spans="1:11" ht="15.6">
      <c r="A6" s="71"/>
      <c r="B6" s="14" t="s">
        <v>35</v>
      </c>
      <c r="C6" s="58" t="s">
        <v>41</v>
      </c>
      <c r="D6" s="60" t="s">
        <v>42</v>
      </c>
      <c r="E6" s="60">
        <v>200</v>
      </c>
      <c r="F6" s="65">
        <v>7.79</v>
      </c>
      <c r="G6" s="64">
        <v>54.1</v>
      </c>
      <c r="H6" s="63">
        <v>0.2</v>
      </c>
      <c r="I6" s="63">
        <v>0.1</v>
      </c>
      <c r="J6" s="63">
        <v>13.1</v>
      </c>
    </row>
    <row r="7" spans="1:11" ht="15.6">
      <c r="A7" s="71"/>
      <c r="B7" s="14" t="s">
        <v>24</v>
      </c>
      <c r="C7" s="62" t="s">
        <v>21</v>
      </c>
      <c r="D7" s="61" t="s">
        <v>25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6">
      <c r="A8" s="71"/>
      <c r="B8" s="22"/>
      <c r="C8" s="62" t="s">
        <v>21</v>
      </c>
      <c r="D8" s="61" t="s">
        <v>22</v>
      </c>
      <c r="E8" s="63">
        <v>40</v>
      </c>
      <c r="F8" s="57">
        <v>4.6900000000000004</v>
      </c>
      <c r="G8" s="63">
        <f>E8*68.97/30</f>
        <v>91.960000000000008</v>
      </c>
      <c r="H8" s="63">
        <f>E8*1.68/30</f>
        <v>2.2400000000000002</v>
      </c>
      <c r="I8" s="63">
        <f>E8*0.33/30</f>
        <v>0.44000000000000006</v>
      </c>
      <c r="J8" s="63">
        <f>E8*14.82/30</f>
        <v>19.759999999999998</v>
      </c>
    </row>
    <row r="9" spans="1:11" ht="16.2" thickBot="1">
      <c r="A9" s="71"/>
      <c r="B9" s="22"/>
      <c r="C9" s="62" t="s">
        <v>21</v>
      </c>
      <c r="D9" s="67" t="s">
        <v>43</v>
      </c>
      <c r="E9" s="63">
        <v>42</v>
      </c>
      <c r="F9" s="57">
        <v>32.4</v>
      </c>
      <c r="G9" s="63">
        <f>31.92*E9/42</f>
        <v>31.92</v>
      </c>
      <c r="H9" s="63">
        <f>0.13*E9/42</f>
        <v>0.13</v>
      </c>
      <c r="I9" s="63">
        <f>3.12*E9/42</f>
        <v>3.1199999999999997</v>
      </c>
      <c r="J9" s="63">
        <f>2.69*E9/42</f>
        <v>2.69</v>
      </c>
    </row>
    <row r="10" spans="1:11" ht="15.6">
      <c r="A10" s="71"/>
      <c r="B10" s="13"/>
      <c r="C10" s="37"/>
      <c r="D10" s="49"/>
      <c r="E10" s="41">
        <f>E4+E5+E6+E7+E8+E9</f>
        <v>582</v>
      </c>
      <c r="F10" s="41">
        <f t="shared" ref="F10:J10" si="0">F4+F5+F6+F7+F8+F9</f>
        <v>125.03999999999999</v>
      </c>
      <c r="G10" s="41">
        <f t="shared" si="0"/>
        <v>760.88</v>
      </c>
      <c r="H10" s="41">
        <f t="shared" si="0"/>
        <v>26.719999999999995</v>
      </c>
      <c r="I10" s="41">
        <f t="shared" si="0"/>
        <v>23.060000000000002</v>
      </c>
      <c r="J10" s="41">
        <f t="shared" si="0"/>
        <v>108.69999999999999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15.6">
      <c r="A13" s="1" t="s">
        <v>13</v>
      </c>
      <c r="B13" s="22" t="s">
        <v>14</v>
      </c>
      <c r="C13" s="27" t="s">
        <v>30</v>
      </c>
      <c r="D13" s="30" t="s">
        <v>32</v>
      </c>
      <c r="E13" s="43">
        <v>60</v>
      </c>
      <c r="F13" s="54">
        <v>8.68</v>
      </c>
      <c r="G13" s="40">
        <f>E13*128.76/60</f>
        <v>128.76</v>
      </c>
      <c r="H13" s="46">
        <f>E13*3.06/60</f>
        <v>3.06</v>
      </c>
      <c r="I13" s="46">
        <f>E13*9.36/60</f>
        <v>9.3599999999999977</v>
      </c>
      <c r="J13" s="46">
        <f>E13*8.07/60</f>
        <v>8.07</v>
      </c>
      <c r="K13" s="31"/>
    </row>
    <row r="14" spans="1:11" ht="31.2">
      <c r="A14" s="1"/>
      <c r="B14" s="14" t="s">
        <v>15</v>
      </c>
      <c r="C14" s="26" t="s">
        <v>31</v>
      </c>
      <c r="D14" s="29" t="s">
        <v>33</v>
      </c>
      <c r="E14" s="42">
        <v>200</v>
      </c>
      <c r="F14" s="54">
        <v>9.76</v>
      </c>
      <c r="G14" s="39">
        <f>E14*81.44/200</f>
        <v>81.44</v>
      </c>
      <c r="H14" s="45">
        <f>E14*3.42/200</f>
        <v>3.42</v>
      </c>
      <c r="I14" s="45">
        <f>E14*4.98/200</f>
        <v>4.9800000000000004</v>
      </c>
      <c r="J14" s="45">
        <f>E14*7/200</f>
        <v>7</v>
      </c>
      <c r="K14" s="32"/>
    </row>
    <row r="15" spans="1:11" ht="15.6">
      <c r="A15" s="1"/>
      <c r="B15" s="14" t="s">
        <v>23</v>
      </c>
      <c r="C15" s="38">
        <v>45856</v>
      </c>
      <c r="D15" s="36" t="s">
        <v>34</v>
      </c>
      <c r="E15" s="44">
        <v>100</v>
      </c>
      <c r="F15" s="55">
        <v>74.05</v>
      </c>
      <c r="G15" s="48">
        <f>E15*140.77/100</f>
        <v>140.77000000000001</v>
      </c>
      <c r="H15" s="47">
        <f>E15*10.08/100</f>
        <v>10.08</v>
      </c>
      <c r="I15" s="47">
        <f>E15*7.08/100</f>
        <v>7.08</v>
      </c>
      <c r="J15" s="47">
        <f>E15*9.08/100</f>
        <v>9.08</v>
      </c>
      <c r="K15" s="32"/>
    </row>
    <row r="16" spans="1:11" ht="15.6">
      <c r="A16" s="1"/>
      <c r="B16" s="14" t="s">
        <v>16</v>
      </c>
      <c r="C16" s="38">
        <v>44258</v>
      </c>
      <c r="D16" s="36" t="s">
        <v>28</v>
      </c>
      <c r="E16" s="56">
        <v>150</v>
      </c>
      <c r="F16" s="55">
        <v>19.649999999999999</v>
      </c>
      <c r="G16" s="56">
        <f>E16*127.5/150</f>
        <v>127.5</v>
      </c>
      <c r="H16" s="56">
        <f>E16*3.17/150</f>
        <v>3.17</v>
      </c>
      <c r="I16" s="56">
        <f>E16*3.67/150</f>
        <v>3.67</v>
      </c>
      <c r="J16" s="56">
        <f>E16*20.4/150</f>
        <v>20.399999999999999</v>
      </c>
      <c r="K16" s="32"/>
    </row>
    <row r="17" spans="1:11" ht="15.6">
      <c r="A17" s="1"/>
      <c r="B17" s="14" t="s">
        <v>17</v>
      </c>
      <c r="C17" s="37" t="s">
        <v>27</v>
      </c>
      <c r="D17" s="49" t="s">
        <v>29</v>
      </c>
      <c r="E17" s="44">
        <v>200</v>
      </c>
      <c r="F17" s="55">
        <v>5.51</v>
      </c>
      <c r="G17" s="48">
        <v>111</v>
      </c>
      <c r="H17" s="47">
        <v>0</v>
      </c>
      <c r="I17" s="47">
        <v>0</v>
      </c>
      <c r="J17" s="47">
        <v>27.8</v>
      </c>
      <c r="K17" s="32"/>
    </row>
    <row r="18" spans="1:11" ht="15.6">
      <c r="A18" s="1"/>
      <c r="B18" s="14" t="s">
        <v>26</v>
      </c>
      <c r="C18" s="38" t="s">
        <v>21</v>
      </c>
      <c r="D18" s="35" t="s">
        <v>25</v>
      </c>
      <c r="E18" s="56">
        <v>30</v>
      </c>
      <c r="F18" s="57">
        <v>3.84</v>
      </c>
      <c r="G18" s="56">
        <f>E18*70.14/30</f>
        <v>70.14</v>
      </c>
      <c r="H18" s="56">
        <f>E18*2.37/30</f>
        <v>2.37</v>
      </c>
      <c r="I18" s="56">
        <f>E18*0.3/30</f>
        <v>0.3</v>
      </c>
      <c r="J18" s="56">
        <f>E18*14.49/30</f>
        <v>14.49</v>
      </c>
      <c r="K18" s="32"/>
    </row>
    <row r="19" spans="1:11" ht="15.6">
      <c r="A19" s="1"/>
      <c r="B19" s="25" t="s">
        <v>24</v>
      </c>
      <c r="C19" s="38" t="s">
        <v>21</v>
      </c>
      <c r="D19" s="35" t="s">
        <v>22</v>
      </c>
      <c r="E19" s="56">
        <v>30</v>
      </c>
      <c r="F19" s="57">
        <v>3.55</v>
      </c>
      <c r="G19" s="56">
        <f>E19*68.97/30</f>
        <v>68.97</v>
      </c>
      <c r="H19" s="56">
        <f>E19*1.68/30</f>
        <v>1.68</v>
      </c>
      <c r="I19" s="56">
        <f>E19*0.33/30</f>
        <v>0.33</v>
      </c>
      <c r="J19" s="56">
        <f>E19*14.82/30</f>
        <v>14.82</v>
      </c>
      <c r="K19" s="32"/>
    </row>
    <row r="20" spans="1:11" ht="15.6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6">
      <c r="A21" s="1"/>
      <c r="B21" s="25"/>
      <c r="C21" s="37"/>
      <c r="D21" s="36"/>
      <c r="E21" s="53">
        <f>E13+E14+E15+E16+E17+E18+E19</f>
        <v>770</v>
      </c>
      <c r="F21" s="53">
        <f t="shared" ref="F21:J21" si="1">F13+F14+F15+F16+F17+F18+F19</f>
        <v>125.03999999999999</v>
      </c>
      <c r="G21" s="53">
        <f t="shared" si="1"/>
        <v>728.58</v>
      </c>
      <c r="H21" s="53">
        <f t="shared" si="1"/>
        <v>23.780000000000005</v>
      </c>
      <c r="I21" s="53">
        <f t="shared" si="1"/>
        <v>25.719999999999995</v>
      </c>
      <c r="J21" s="53">
        <f t="shared" si="1"/>
        <v>101.66</v>
      </c>
    </row>
    <row r="22" spans="1:11" ht="1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