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лето 2-11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4" i="1" l="1"/>
  <c r="J13" i="1" l="1"/>
  <c r="H13" i="1"/>
  <c r="J12" i="1"/>
  <c r="I12" i="1"/>
  <c r="H12" i="1"/>
  <c r="G12" i="1"/>
  <c r="J8" i="1"/>
  <c r="I8" i="1"/>
  <c r="H8" i="1"/>
  <c r="G8" i="1"/>
  <c r="B25" i="1" l="1"/>
  <c r="A25" i="1"/>
  <c r="F24" i="1"/>
  <c r="J18" i="1"/>
  <c r="I18" i="1"/>
  <c r="H18" i="1"/>
  <c r="G18" i="1"/>
  <c r="J17" i="1"/>
  <c r="I17" i="1"/>
  <c r="H17" i="1"/>
  <c r="G17" i="1"/>
  <c r="I13" i="1"/>
  <c r="G13" i="1"/>
  <c r="B12" i="1"/>
  <c r="A12" i="1"/>
  <c r="L11" i="1"/>
  <c r="F11" i="1"/>
  <c r="J9" i="1"/>
  <c r="I9" i="1"/>
  <c r="H9" i="1"/>
  <c r="G9" i="1"/>
  <c r="J6" i="1"/>
  <c r="I6" i="1"/>
  <c r="I11" i="1" s="1"/>
  <c r="H6" i="1"/>
  <c r="H11" i="1" s="1"/>
  <c r="G6" i="1"/>
  <c r="L25" i="1" l="1"/>
  <c r="G24" i="1"/>
  <c r="I24" i="1"/>
  <c r="I25" i="1" s="1"/>
  <c r="F25" i="1"/>
  <c r="J11" i="1"/>
  <c r="H24" i="1"/>
  <c r="H25" i="1" s="1"/>
  <c r="J24" i="1"/>
  <c r="G11" i="1"/>
  <c r="J25" i="1" l="1"/>
  <c r="G25" i="1"/>
</calcChain>
</file>

<file path=xl/sharedStrings.xml><?xml version="1.0" encoding="utf-8"?>
<sst xmlns="http://schemas.openxmlformats.org/spreadsheetml/2006/main" count="66" uniqueCount="61">
  <si>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</si>
  <si>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</si>
  <si>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</si>
  <si>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</si>
  <si>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</si>
  <si>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</si>
  <si>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</si>
  <si>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</si>
  <si>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</si>
  <si>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</si>
  <si>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</si>
  <si>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</si>
  <si>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</si>
  <si>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</si>
  <si>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</si>
  <si>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</si>
  <si>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</si>
  <si>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</si>
  <si>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</si>
  <si>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</si>
  <si>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</si>
  <si>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</si>
  <si>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</si>
  <si>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</si>
  <si>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</si>
  <si>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</si>
  <si>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</si>
  <si>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</si>
  <si>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</si>
  <si>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</si>
  <si>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</si>
  <si>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</si>
  <si>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</si>
  <si>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</si>
  <si>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</si>
  <si>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хлеб бел.</t>
  </si>
  <si>
    <t>хлеб черн.</t>
  </si>
  <si>
    <t>Итого за день:</t>
  </si>
  <si>
    <t xml:space="preserve">пром </t>
  </si>
  <si>
    <t>32.10</t>
  </si>
  <si>
    <t>18.2</t>
  </si>
  <si>
    <t>90</t>
  </si>
  <si>
    <t>Председатель Правления ПК"СЫСЕРТСКОЕ РАЙПО"</t>
  </si>
  <si>
    <t>Шалапугина Н.В.</t>
  </si>
  <si>
    <t>сладкое</t>
  </si>
  <si>
    <t>Каша ячневая с маслом сливочным</t>
  </si>
  <si>
    <t>напиток каркаде</t>
  </si>
  <si>
    <t xml:space="preserve">Салат из свежей капусты с св. огурцом  с растительным маслом </t>
  </si>
  <si>
    <t>Суп-пюре из картофеля с  гренками</t>
  </si>
  <si>
    <t xml:space="preserve">гренки </t>
  </si>
  <si>
    <t>40.2</t>
  </si>
  <si>
    <t>греча "Царская"</t>
  </si>
  <si>
    <t>кисель из ягод</t>
  </si>
  <si>
    <t>18.10</t>
  </si>
  <si>
    <t xml:space="preserve">Хлеб пшеничный </t>
  </si>
  <si>
    <t>полдник 7-11 лет</t>
  </si>
  <si>
    <t>чай с сахаром</t>
  </si>
  <si>
    <t>27.10</t>
  </si>
  <si>
    <t xml:space="preserve">шаньга со сметаной </t>
  </si>
  <si>
    <t>26/12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</si>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</sst>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left" vertical="center"/>
    </xf>
    <xf numFmtId="49" fontId="10" fillId="0" borderId="24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21" sqref="P2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7"/>
      <c r="D1" s="78"/>
      <c r="E1" s="78"/>
      <c r="F1" s="3" t="s">
        <v>1</v>
      </c>
      <c r="G1" s="1" t="s">
        <v>2</v>
      </c>
      <c r="H1" s="79" t="s">
        <v>42</v>
      </c>
      <c r="I1" s="80"/>
      <c r="J1" s="80"/>
      <c r="K1" s="81"/>
    </row>
    <row r="2" spans="1:12" ht="17.399999999999999">
      <c r="A2" s="4" t="s">
        <v>3</v>
      </c>
      <c r="C2" s="1"/>
      <c r="G2" s="1" t="s">
        <v>4</v>
      </c>
      <c r="H2" s="82" t="s">
        <v>43</v>
      </c>
      <c r="I2" s="83"/>
      <c r="J2" s="83"/>
      <c r="K2" s="8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11</v>
      </c>
      <c r="I3" s="8">
        <v>6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24</v>
      </c>
      <c r="E6" s="42" t="s">
        <v>45</v>
      </c>
      <c r="F6" s="58">
        <v>230</v>
      </c>
      <c r="G6" s="26">
        <f>F6*8.2/220</f>
        <v>8.5727272727272723</v>
      </c>
      <c r="H6" s="26">
        <f>F6*12.54/220</f>
        <v>13.11</v>
      </c>
      <c r="I6" s="26">
        <f>F6*34.43/220</f>
        <v>35.994999999999997</v>
      </c>
      <c r="J6" s="26">
        <f>F6*283.58/220</f>
        <v>296.46999999999997</v>
      </c>
      <c r="K6" s="59">
        <v>45398</v>
      </c>
      <c r="L6" s="51">
        <v>19.97</v>
      </c>
    </row>
    <row r="7" spans="1:12" ht="15.6">
      <c r="A7" s="18"/>
      <c r="B7" s="19"/>
      <c r="C7" s="20"/>
      <c r="D7" s="23" t="s">
        <v>25</v>
      </c>
      <c r="E7" s="24" t="s">
        <v>46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39</v>
      </c>
      <c r="L7" s="44">
        <v>3.76</v>
      </c>
    </row>
    <row r="8" spans="1:12" ht="15.6">
      <c r="A8" s="18"/>
      <c r="B8" s="19"/>
      <c r="C8" s="20"/>
      <c r="D8" s="21" t="s">
        <v>26</v>
      </c>
      <c r="E8" s="25" t="s">
        <v>29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53">
        <v>44240</v>
      </c>
      <c r="L8" s="44">
        <v>31.08</v>
      </c>
    </row>
    <row r="9" spans="1:12" ht="15.6">
      <c r="A9" s="18"/>
      <c r="B9" s="19"/>
      <c r="C9" s="20"/>
      <c r="D9" s="23" t="s">
        <v>36</v>
      </c>
      <c r="E9" s="37" t="s">
        <v>27</v>
      </c>
      <c r="F9" s="26">
        <v>50</v>
      </c>
      <c r="G9" s="26">
        <f>SUM(F9*1.68/30)</f>
        <v>2.8</v>
      </c>
      <c r="H9" s="26">
        <f>SUM(F9*0.33/30)</f>
        <v>0.55000000000000004</v>
      </c>
      <c r="I9" s="26">
        <f>SUM(F9*14.82/30)</f>
        <v>24.7</v>
      </c>
      <c r="J9" s="26">
        <f>SUM(F9*68.97/30)</f>
        <v>114.95</v>
      </c>
      <c r="K9" s="52" t="s">
        <v>28</v>
      </c>
      <c r="L9" s="44">
        <v>4.2</v>
      </c>
    </row>
    <row r="10" spans="1:12" ht="15.6">
      <c r="A10" s="18"/>
      <c r="B10" s="19"/>
      <c r="C10" s="20"/>
      <c r="D10" s="21"/>
      <c r="E10" s="22"/>
      <c r="F10" s="44"/>
      <c r="G10" s="44"/>
      <c r="H10" s="44"/>
      <c r="I10" s="44"/>
      <c r="J10" s="44"/>
      <c r="K10" s="52"/>
      <c r="L10" s="44"/>
    </row>
    <row r="11" spans="1:12" ht="15.6">
      <c r="A11" s="28"/>
      <c r="B11" s="29"/>
      <c r="C11" s="30"/>
      <c r="D11" s="31" t="s">
        <v>30</v>
      </c>
      <c r="E11" s="32"/>
      <c r="F11" s="33">
        <f>SUM(F6:F10)</f>
        <v>540</v>
      </c>
      <c r="G11" s="33">
        <f>SUM(G6:G10)</f>
        <v>21.792727272727273</v>
      </c>
      <c r="H11" s="33">
        <f>SUM(H6:H10)</f>
        <v>21.3</v>
      </c>
      <c r="I11" s="33">
        <f>SUM(I6:I10)+0.01</f>
        <v>96.105000000000004</v>
      </c>
      <c r="J11" s="33">
        <f>SUM(J6:J10)</f>
        <v>663.66000000000008</v>
      </c>
      <c r="K11" s="54"/>
      <c r="L11" s="33">
        <f>SUM(L6:L10)</f>
        <v>59.01</v>
      </c>
    </row>
    <row r="12" spans="1:12" ht="31.2">
      <c r="A12" s="34">
        <f>A6</f>
        <v>2</v>
      </c>
      <c r="B12" s="35">
        <f>B6</f>
        <v>3</v>
      </c>
      <c r="C12" s="36" t="s">
        <v>31</v>
      </c>
      <c r="D12" s="23" t="s">
        <v>32</v>
      </c>
      <c r="E12" s="27" t="s">
        <v>47</v>
      </c>
      <c r="F12" s="26">
        <v>60</v>
      </c>
      <c r="G12" s="26">
        <f>F12*0.6/60</f>
        <v>0.6</v>
      </c>
      <c r="H12" s="26">
        <f>F12*6/60</f>
        <v>6</v>
      </c>
      <c r="I12" s="26">
        <f>F12*4.76/60</f>
        <v>4.76</v>
      </c>
      <c r="J12" s="26">
        <f>F12*75.44/60</f>
        <v>75.44</v>
      </c>
      <c r="K12" s="55" t="s">
        <v>41</v>
      </c>
      <c r="L12" s="43">
        <v>15.4</v>
      </c>
    </row>
    <row r="13" spans="1:12" ht="15.6">
      <c r="A13" s="18"/>
      <c r="B13" s="19"/>
      <c r="C13" s="20"/>
      <c r="D13" s="23" t="s">
        <v>33</v>
      </c>
      <c r="E13" s="46" t="s">
        <v>48</v>
      </c>
      <c r="F13" s="26">
        <v>200</v>
      </c>
      <c r="G13" s="26">
        <f>F13*3.6/200</f>
        <v>3.6</v>
      </c>
      <c r="H13" s="26">
        <f>F13*4.1/200</f>
        <v>4.0999999999999996</v>
      </c>
      <c r="I13" s="26">
        <f>F13*24.7/200</f>
        <v>24.7</v>
      </c>
      <c r="J13" s="26">
        <f>F13*151/200</f>
        <v>151</v>
      </c>
      <c r="K13" s="56" t="s">
        <v>40</v>
      </c>
      <c r="L13" s="43">
        <v>21.56</v>
      </c>
    </row>
    <row r="14" spans="1:12" ht="15.6">
      <c r="A14" s="18"/>
      <c r="B14" s="19"/>
      <c r="C14" s="20"/>
      <c r="D14" s="23"/>
      <c r="E14" s="46" t="s">
        <v>49</v>
      </c>
      <c r="F14" s="26">
        <v>20</v>
      </c>
      <c r="G14" s="26">
        <v>1.7</v>
      </c>
      <c r="H14" s="26">
        <v>0.28000000000000003</v>
      </c>
      <c r="I14" s="26">
        <v>10.7</v>
      </c>
      <c r="J14" s="26">
        <v>76.2</v>
      </c>
      <c r="K14" s="86" t="s">
        <v>50</v>
      </c>
      <c r="L14" s="43">
        <v>2.19</v>
      </c>
    </row>
    <row r="15" spans="1:12" ht="15.6">
      <c r="A15" s="18"/>
      <c r="B15" s="19"/>
      <c r="C15" s="20"/>
      <c r="D15" s="23" t="s">
        <v>34</v>
      </c>
      <c r="E15" s="42" t="s">
        <v>51</v>
      </c>
      <c r="F15" s="26">
        <v>200</v>
      </c>
      <c r="G15" s="26">
        <v>25.73</v>
      </c>
      <c r="H15" s="26">
        <v>18.2</v>
      </c>
      <c r="I15" s="26">
        <v>21.5</v>
      </c>
      <c r="J15" s="26">
        <v>352.72</v>
      </c>
      <c r="K15" s="52">
        <v>178</v>
      </c>
      <c r="L15" s="43">
        <v>88.57</v>
      </c>
    </row>
    <row r="16" spans="1:12" ht="15.6">
      <c r="A16" s="18"/>
      <c r="B16" s="19"/>
      <c r="C16" s="20"/>
      <c r="D16" s="23" t="s">
        <v>44</v>
      </c>
      <c r="E16" s="47" t="s">
        <v>52</v>
      </c>
      <c r="F16" s="43">
        <v>200</v>
      </c>
      <c r="G16" s="43">
        <v>0.1</v>
      </c>
      <c r="H16" s="43">
        <v>0</v>
      </c>
      <c r="I16" s="43">
        <v>26.2</v>
      </c>
      <c r="J16" s="43">
        <v>106</v>
      </c>
      <c r="K16" s="56" t="s">
        <v>53</v>
      </c>
      <c r="L16" s="43">
        <v>5.45</v>
      </c>
    </row>
    <row r="17" spans="1:12" ht="15.6">
      <c r="A17" s="18"/>
      <c r="B17" s="19"/>
      <c r="C17" s="20"/>
      <c r="D17" s="23" t="s">
        <v>35</v>
      </c>
      <c r="E17" s="27" t="s">
        <v>54</v>
      </c>
      <c r="F17" s="43">
        <v>50</v>
      </c>
      <c r="G17" s="43">
        <f>SUM(F17*2.37/30)</f>
        <v>3.95</v>
      </c>
      <c r="H17" s="43">
        <f>SUM(F17*0.3/30)</f>
        <v>0.5</v>
      </c>
      <c r="I17" s="43">
        <f>SUM(F17*14.49/30)</f>
        <v>24.15</v>
      </c>
      <c r="J17" s="43">
        <f>SUM(F17*70.14/30)</f>
        <v>116.9</v>
      </c>
      <c r="K17" s="57" t="s">
        <v>28</v>
      </c>
      <c r="L17" s="43">
        <v>4.5599999999999996</v>
      </c>
    </row>
    <row r="18" spans="1:12" ht="15.6">
      <c r="A18" s="18"/>
      <c r="B18" s="19"/>
      <c r="C18" s="20"/>
      <c r="D18" s="23" t="s">
        <v>36</v>
      </c>
      <c r="E18" s="37" t="s">
        <v>27</v>
      </c>
      <c r="F18" s="43">
        <v>50</v>
      </c>
      <c r="G18" s="43">
        <f>SUM(F18*1.68/30)</f>
        <v>2.8</v>
      </c>
      <c r="H18" s="43">
        <f>SUM(F18*0.33/30)</f>
        <v>0.55000000000000004</v>
      </c>
      <c r="I18" s="43">
        <f>SUM(F18*14.82/30)</f>
        <v>24.7</v>
      </c>
      <c r="J18" s="43">
        <f>SUM(F18*68.97/30)</f>
        <v>114.95</v>
      </c>
      <c r="K18" s="57" t="s">
        <v>38</v>
      </c>
      <c r="L18" s="43">
        <v>4.2</v>
      </c>
    </row>
    <row r="19" spans="1:12" ht="15.6">
      <c r="A19" s="18"/>
      <c r="B19" s="19"/>
      <c r="C19" s="20"/>
      <c r="D19" s="21"/>
      <c r="E19" s="47"/>
      <c r="F19" s="43"/>
      <c r="G19" s="43"/>
      <c r="H19" s="43"/>
      <c r="I19" s="43"/>
      <c r="J19" s="43"/>
      <c r="K19" s="60"/>
      <c r="L19" s="43"/>
    </row>
    <row r="20" spans="1:12" ht="15.6">
      <c r="A20" s="18"/>
      <c r="B20" s="19"/>
      <c r="C20" s="20"/>
      <c r="D20" s="21" t="s">
        <v>55</v>
      </c>
      <c r="E20" s="47"/>
      <c r="F20" s="43"/>
      <c r="G20" s="43"/>
      <c r="H20" s="43"/>
      <c r="I20" s="43"/>
      <c r="J20" s="43"/>
      <c r="K20" s="87"/>
      <c r="L20" s="43"/>
    </row>
    <row r="21" spans="1:12" ht="15.6">
      <c r="A21" s="18"/>
      <c r="B21" s="19"/>
      <c r="C21" s="20"/>
      <c r="D21" s="21"/>
      <c r="E21" s="47" t="s">
        <v>56</v>
      </c>
      <c r="F21" s="43">
        <v>200</v>
      </c>
      <c r="G21" s="43">
        <v>0.1</v>
      </c>
      <c r="H21" s="43">
        <v>0</v>
      </c>
      <c r="I21" s="43">
        <v>9.8000000000000007</v>
      </c>
      <c r="J21" s="43">
        <v>38</v>
      </c>
      <c r="K21" s="88" t="s">
        <v>57</v>
      </c>
      <c r="L21" s="43">
        <v>2.94</v>
      </c>
    </row>
    <row r="22" spans="1:12" ht="15.6">
      <c r="A22" s="18"/>
      <c r="B22" s="19"/>
      <c r="C22" s="20"/>
      <c r="D22" s="21"/>
      <c r="E22" s="22" t="s">
        <v>58</v>
      </c>
      <c r="F22" s="44">
        <v>60</v>
      </c>
      <c r="G22" s="44">
        <v>5.7</v>
      </c>
      <c r="H22" s="44">
        <v>7</v>
      </c>
      <c r="I22" s="44">
        <v>28.8</v>
      </c>
      <c r="J22" s="44">
        <v>205</v>
      </c>
      <c r="K22" s="55" t="s">
        <v>59</v>
      </c>
      <c r="L22" s="44">
        <v>14.8</v>
      </c>
    </row>
    <row r="23" spans="1:12" ht="15.6">
      <c r="A23" s="18"/>
      <c r="B23" s="19"/>
      <c r="C23" s="20"/>
      <c r="D23" s="21"/>
      <c r="E23" s="22" t="s">
        <v>60</v>
      </c>
      <c r="F23" s="44"/>
      <c r="G23" s="44">
        <v>0.4</v>
      </c>
      <c r="H23" s="44">
        <v>0.4</v>
      </c>
      <c r="I23" s="44">
        <v>9.8000000000000007</v>
      </c>
      <c r="J23" s="44">
        <v>48.4</v>
      </c>
      <c r="K23" s="55" t="s">
        <v>28</v>
      </c>
      <c r="L23" s="44">
        <v>31.32</v>
      </c>
    </row>
    <row r="24" spans="1:12" ht="15.6">
      <c r="A24" s="28"/>
      <c r="B24" s="29"/>
      <c r="C24" s="30"/>
      <c r="D24" s="31" t="s">
        <v>30</v>
      </c>
      <c r="E24" s="32"/>
      <c r="F24" s="33">
        <f>SUM(F12:F22)</f>
        <v>1040</v>
      </c>
      <c r="G24" s="33">
        <f>SUM(G12:G22)</f>
        <v>44.280000000000008</v>
      </c>
      <c r="H24" s="33">
        <f>SUM(H12:H22)</f>
        <v>36.629999999999995</v>
      </c>
      <c r="I24" s="33">
        <f>SUM(I12:I22)</f>
        <v>175.31</v>
      </c>
      <c r="J24" s="33">
        <f>SUM(J12:J22)</f>
        <v>1236.21</v>
      </c>
      <c r="K24" s="89"/>
      <c r="L24" s="33">
        <f>SUM(L12:L23)</f>
        <v>190.98999999999998</v>
      </c>
    </row>
    <row r="25" spans="1:12" ht="16.2" thickBot="1">
      <c r="A25" s="38">
        <f>A6</f>
        <v>2</v>
      </c>
      <c r="B25" s="39">
        <f>B6</f>
        <v>3</v>
      </c>
      <c r="C25" s="84" t="s">
        <v>37</v>
      </c>
      <c r="D25" s="85"/>
      <c r="E25" s="40"/>
      <c r="F25" s="45">
        <f>F11+F24</f>
        <v>1580</v>
      </c>
      <c r="G25" s="45">
        <f>G11+G24</f>
        <v>66.072727272727278</v>
      </c>
      <c r="H25" s="45">
        <f>H11+H24</f>
        <v>57.929999999999993</v>
      </c>
      <c r="I25" s="45">
        <f>I11+I24</f>
        <v>271.41500000000002</v>
      </c>
      <c r="J25" s="45">
        <f>J11+J24</f>
        <v>1899.8700000000001</v>
      </c>
      <c r="K25" s="41"/>
      <c r="L25" s="45">
        <f>L11+L24</f>
        <v>249.99999999999997</v>
      </c>
    </row>
    <row r="36" spans="5:13">
      <c r="E36" s="61"/>
      <c r="F36" s="61"/>
      <c r="G36" s="61"/>
      <c r="H36" s="61"/>
      <c r="I36" s="61"/>
      <c r="J36" s="61"/>
      <c r="K36" s="61"/>
      <c r="L36" s="61"/>
      <c r="M36" s="61"/>
    </row>
    <row r="37" spans="5:13" ht="15.6">
      <c r="E37" s="62"/>
      <c r="F37" s="63"/>
      <c r="G37" s="64"/>
      <c r="H37" s="64"/>
      <c r="I37" s="64"/>
      <c r="J37" s="64"/>
      <c r="K37" s="64"/>
      <c r="L37" s="65"/>
      <c r="M37" s="66"/>
    </row>
    <row r="38" spans="5:13" ht="15.6">
      <c r="E38" s="67"/>
      <c r="F38" s="68"/>
      <c r="G38" s="69"/>
      <c r="H38" s="69"/>
      <c r="I38" s="69"/>
      <c r="J38" s="69"/>
      <c r="K38" s="69"/>
      <c r="L38" s="65"/>
      <c r="M38" s="66"/>
    </row>
    <row r="39" spans="5:13" ht="15.6">
      <c r="E39" s="70"/>
      <c r="F39" s="64"/>
      <c r="G39" s="64"/>
      <c r="H39" s="64"/>
      <c r="I39" s="64"/>
      <c r="J39" s="64"/>
      <c r="K39" s="71"/>
      <c r="L39" s="61"/>
      <c r="M39" s="61"/>
    </row>
    <row r="40" spans="5:13" ht="15.6">
      <c r="E40" s="70"/>
      <c r="F40" s="64"/>
      <c r="G40" s="64"/>
      <c r="H40" s="64"/>
      <c r="I40" s="64"/>
      <c r="J40" s="64"/>
      <c r="K40" s="71"/>
      <c r="L40" s="61"/>
      <c r="M40" s="61"/>
    </row>
    <row r="41" spans="5:13" ht="15.6">
      <c r="E41" s="70"/>
      <c r="F41" s="64"/>
      <c r="G41" s="64"/>
      <c r="H41" s="64"/>
      <c r="I41" s="64"/>
      <c r="J41" s="64"/>
      <c r="K41" s="71"/>
      <c r="L41" s="61"/>
      <c r="M41" s="61"/>
    </row>
    <row r="42" spans="5:13" ht="15.6">
      <c r="E42" s="68"/>
      <c r="F42" s="64"/>
      <c r="G42" s="64"/>
      <c r="H42" s="64"/>
      <c r="I42" s="64"/>
      <c r="J42" s="64"/>
      <c r="K42" s="71"/>
      <c r="L42" s="61"/>
      <c r="M42" s="61"/>
    </row>
    <row r="43" spans="5:13" ht="15.6">
      <c r="E43" s="72"/>
      <c r="F43" s="73"/>
      <c r="G43" s="69"/>
      <c r="H43" s="69"/>
      <c r="I43" s="69"/>
      <c r="J43" s="69"/>
      <c r="K43" s="61"/>
      <c r="L43" s="61"/>
      <c r="M43" s="61"/>
    </row>
    <row r="44" spans="5:13" ht="15.6">
      <c r="E44" s="68"/>
      <c r="F44" s="69"/>
      <c r="G44" s="64"/>
      <c r="H44" s="64"/>
      <c r="I44" s="64"/>
      <c r="J44" s="64"/>
      <c r="K44" s="65"/>
      <c r="L44" s="61"/>
      <c r="M44" s="61"/>
    </row>
    <row r="45" spans="5:13" ht="15.6">
      <c r="E45" s="70"/>
      <c r="F45" s="64"/>
      <c r="G45" s="69"/>
      <c r="H45" s="69"/>
      <c r="I45" s="69"/>
      <c r="J45" s="69"/>
      <c r="K45" s="65"/>
      <c r="L45" s="61"/>
      <c r="M45" s="61"/>
    </row>
    <row r="46" spans="5:13" ht="15.6">
      <c r="E46" s="70"/>
      <c r="F46" s="64"/>
      <c r="G46" s="69"/>
      <c r="H46" s="69"/>
      <c r="I46" s="69"/>
      <c r="J46" s="69"/>
      <c r="K46" s="65"/>
      <c r="L46" s="61"/>
      <c r="M46" s="61"/>
    </row>
    <row r="47" spans="5:13" ht="15.6">
      <c r="E47" s="68"/>
      <c r="F47" s="64"/>
      <c r="G47" s="64"/>
      <c r="H47" s="64"/>
      <c r="I47" s="64"/>
      <c r="J47" s="69"/>
      <c r="K47" s="65"/>
      <c r="L47" s="61"/>
      <c r="M47" s="61"/>
    </row>
    <row r="48" spans="5:13" ht="15.6">
      <c r="E48" s="68"/>
      <c r="F48" s="64"/>
      <c r="G48" s="64"/>
      <c r="H48" s="64"/>
      <c r="I48" s="64"/>
      <c r="J48" s="64"/>
      <c r="K48" s="65"/>
      <c r="L48" s="61"/>
      <c r="M48" s="61"/>
    </row>
    <row r="49" spans="5:13" ht="15.6">
      <c r="E49" s="74"/>
      <c r="F49" s="64"/>
      <c r="G49" s="64"/>
      <c r="H49" s="64"/>
      <c r="I49" s="64"/>
      <c r="J49" s="64"/>
      <c r="K49" s="75"/>
      <c r="L49" s="61"/>
      <c r="M49" s="61"/>
    </row>
    <row r="50" spans="5:13" ht="15.6">
      <c r="E50" s="74"/>
      <c r="F50" s="64"/>
      <c r="G50" s="64"/>
      <c r="H50" s="64"/>
      <c r="I50" s="64"/>
      <c r="J50" s="64"/>
      <c r="K50" s="65"/>
      <c r="L50" s="61"/>
      <c r="M50" s="61"/>
    </row>
    <row r="51" spans="5:13" ht="15.6">
      <c r="E51" s="68"/>
      <c r="F51" s="69"/>
      <c r="G51" s="69"/>
      <c r="H51" s="69"/>
      <c r="I51" s="69"/>
      <c r="J51" s="69"/>
      <c r="K51" s="76"/>
      <c r="L51" s="61"/>
      <c r="M51" s="61"/>
    </row>
    <row r="52" spans="5:13">
      <c r="E52" s="61"/>
      <c r="F52" s="61"/>
      <c r="G52" s="61"/>
      <c r="H52" s="61"/>
      <c r="I52" s="61"/>
      <c r="J52" s="61"/>
      <c r="K52" s="61"/>
      <c r="L52" s="61"/>
      <c r="M52" s="61"/>
    </row>
    <row r="53" spans="5:13">
      <c r="E53" s="61"/>
      <c r="F53" s="61"/>
      <c r="G53" s="61"/>
      <c r="H53" s="61"/>
      <c r="I53" s="61"/>
      <c r="J53" s="61"/>
      <c r="K53" s="61"/>
      <c r="L53" s="61"/>
      <c r="M53" s="61"/>
    </row>
  </sheetData>
  <mergeCells count="4">
    <mergeCell ref="C1:E1"/>
    <mergeCell ref="H1:K1"/>
    <mergeCell ref="H2:K2"/>
    <mergeCell ref="C25:D25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2025-06-10T03:55:00Z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